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05" windowWidth="15450" windowHeight="9690" tabRatio="78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D4" i="36"/>
  <c r="D3"/>
  <c r="AY53" i="37" l="1"/>
  <c r="BR53"/>
  <c r="BX53"/>
  <c r="BZ53"/>
  <c r="CC53"/>
  <c r="CE53"/>
  <c r="CJ53"/>
  <c r="CP53"/>
  <c r="CV53"/>
  <c r="CY53"/>
  <c r="AY52"/>
  <c r="BR52"/>
  <c r="BX52"/>
  <c r="BZ52"/>
  <c r="CC52"/>
  <c r="CE52"/>
  <c r="CJ52"/>
  <c r="CP52"/>
  <c r="CV52"/>
  <c r="CY52"/>
  <c r="AY51"/>
  <c r="BR51"/>
  <c r="BX51"/>
  <c r="BZ51"/>
  <c r="CC51"/>
  <c r="CE51"/>
  <c r="CJ51"/>
  <c r="CP51"/>
  <c r="CV51"/>
  <c r="CY51"/>
  <c r="C50"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A4" i="3"/>
  <c r="A3"/>
  <c r="BG5" i="33"/>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S48" i="11" l="1"/>
  <c r="S38"/>
  <c r="O36"/>
  <c r="P36"/>
  <c r="O34"/>
  <c r="P34"/>
  <c r="O32"/>
  <c r="P32"/>
  <c r="P47"/>
  <c r="P37"/>
  <c r="O37"/>
  <c r="P35"/>
  <c r="O35"/>
  <c r="P33"/>
  <c r="O33"/>
  <c r="P48"/>
  <c r="O38"/>
  <c r="P38"/>
  <c r="L48"/>
  <c r="L38"/>
  <c r="L47"/>
  <c r="L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CB4"/>
  <c r="E11" i="3" s="1"/>
  <c r="BG5" i="37"/>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E10" i="3" s="1"/>
  <c r="P4" i="37"/>
  <c r="W4" i="33"/>
  <c r="AJ4" i="37"/>
  <c r="E8" i="3" s="1"/>
  <c r="AJ5" i="37"/>
  <c r="AJ6"/>
  <c r="AJ7"/>
  <c r="AJ8"/>
  <c r="AJ9"/>
  <c r="AJ10"/>
  <c r="AJ11"/>
  <c r="AJ12"/>
  <c r="AJ13"/>
  <c r="AJ14"/>
  <c r="AJ15"/>
  <c r="AJ16"/>
  <c r="AJ17"/>
  <c r="AJ18"/>
  <c r="AJ19"/>
  <c r="AJ20"/>
  <c r="AJ21"/>
  <c r="AJ22"/>
  <c r="AJ23"/>
  <c r="AJ24"/>
  <c r="AJ25"/>
  <c r="AJ26"/>
  <c r="AJ39"/>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E6" i="3"/>
  <c r="BW53" i="37" l="1"/>
  <c r="BW51"/>
  <c r="BW52"/>
  <c r="BY53"/>
  <c r="BY51"/>
  <c r="BY52"/>
  <c r="BV52"/>
  <c r="BV53"/>
  <c r="BV51"/>
  <c r="AH52"/>
  <c r="AH53"/>
  <c r="AH51"/>
  <c r="AV53"/>
  <c r="AV51"/>
  <c r="AV52"/>
  <c r="AX53"/>
  <c r="AX51"/>
  <c r="AX52"/>
  <c r="AZ53"/>
  <c r="AZ51"/>
  <c r="AZ52"/>
  <c r="BB53"/>
  <c r="BB51"/>
  <c r="BB52"/>
  <c r="BD53"/>
  <c r="BD51"/>
  <c r="BD52"/>
  <c r="BF53"/>
  <c r="BF51"/>
  <c r="BF52"/>
  <c r="BS53"/>
  <c r="BS51"/>
  <c r="BS52"/>
  <c r="BU53"/>
  <c r="BU51"/>
  <c r="BU52"/>
  <c r="AW52"/>
  <c r="AW53"/>
  <c r="AW51"/>
  <c r="BA52"/>
  <c r="BA53"/>
  <c r="BA51"/>
  <c r="BC52"/>
  <c r="BC53"/>
  <c r="BC51"/>
  <c r="BE52"/>
  <c r="BE53"/>
  <c r="BE51"/>
  <c r="BT52"/>
  <c r="BT53"/>
  <c r="BT51"/>
  <c r="DA53"/>
  <c r="DA52"/>
  <c r="DA51"/>
  <c r="DC53"/>
  <c r="DC52"/>
  <c r="DC51"/>
  <c r="AD53"/>
  <c r="AD52"/>
  <c r="AD51"/>
  <c r="DB53"/>
  <c r="DB52"/>
  <c r="DB51"/>
  <c r="AK52"/>
  <c r="AK53"/>
  <c r="AK51"/>
  <c r="AM52"/>
  <c r="AM53"/>
  <c r="AM51"/>
  <c r="AO52"/>
  <c r="AO53"/>
  <c r="AO51"/>
  <c r="AQ52"/>
  <c r="AQ53"/>
  <c r="AQ51"/>
  <c r="AS52"/>
  <c r="AS53"/>
  <c r="AS51"/>
  <c r="AL53"/>
  <c r="AL51"/>
  <c r="AL52"/>
  <c r="AN53"/>
  <c r="AN51"/>
  <c r="AN52"/>
  <c r="AP53"/>
  <c r="AP51"/>
  <c r="AP52"/>
  <c r="AR53"/>
  <c r="AR51"/>
  <c r="AR52"/>
  <c r="AT53"/>
  <c r="AT51"/>
  <c r="AT52"/>
  <c r="AF53"/>
  <c r="AF52"/>
  <c r="AF51"/>
  <c r="AE53"/>
  <c r="AE52"/>
  <c r="AE51"/>
  <c r="AG53"/>
  <c r="AG52"/>
  <c r="AG51"/>
  <c r="BG53"/>
  <c r="BG51"/>
  <c r="BG52"/>
  <c r="DG53"/>
  <c r="DG52"/>
  <c r="DG56" s="1"/>
  <c r="DG51"/>
  <c r="DF53"/>
  <c r="DF51"/>
  <c r="DF52"/>
  <c r="DE53"/>
  <c r="DE51"/>
  <c r="DE52"/>
  <c r="CX53"/>
  <c r="CX52"/>
  <c r="CX51"/>
  <c r="CZ53"/>
  <c r="CZ52"/>
  <c r="CZ51"/>
  <c r="CU53"/>
  <c r="CU52"/>
  <c r="CU51"/>
  <c r="CW53"/>
  <c r="CW52"/>
  <c r="CW51"/>
  <c r="CR51"/>
  <c r="CR53"/>
  <c r="CR52"/>
  <c r="CT52"/>
  <c r="CT53"/>
  <c r="CT51"/>
  <c r="AC53"/>
  <c r="AC52"/>
  <c r="AC51"/>
  <c r="CS53"/>
  <c r="CS52"/>
  <c r="CS51"/>
  <c r="CL52"/>
  <c r="CL53"/>
  <c r="CL51"/>
  <c r="CN52"/>
  <c r="CN53"/>
  <c r="CN51"/>
  <c r="CM53"/>
  <c r="CM51"/>
  <c r="CM52"/>
  <c r="CO53"/>
  <c r="CO51"/>
  <c r="CO52"/>
  <c r="CQ53"/>
  <c r="CQ51"/>
  <c r="CQ52"/>
  <c r="CH53"/>
  <c r="CH52"/>
  <c r="CH51"/>
  <c r="CI53"/>
  <c r="CI52"/>
  <c r="CI51"/>
  <c r="CK53"/>
  <c r="CK52"/>
  <c r="CK51"/>
  <c r="BI53"/>
  <c r="BI51"/>
  <c r="BI52"/>
  <c r="BK53"/>
  <c r="BK51"/>
  <c r="BK52"/>
  <c r="BM53"/>
  <c r="BM51"/>
  <c r="BM52"/>
  <c r="BO53"/>
  <c r="BO51"/>
  <c r="BO52"/>
  <c r="BQ53"/>
  <c r="BQ51"/>
  <c r="BQ52"/>
  <c r="BJ52"/>
  <c r="BJ53"/>
  <c r="BJ51"/>
  <c r="BL52"/>
  <c r="BL53"/>
  <c r="BL51"/>
  <c r="BN52"/>
  <c r="BN53"/>
  <c r="BN51"/>
  <c r="BP52"/>
  <c r="BP53"/>
  <c r="BP51"/>
  <c r="Y52"/>
  <c r="Y51"/>
  <c r="Y53"/>
  <c r="CG53"/>
  <c r="CG51"/>
  <c r="CG55" s="1"/>
  <c r="CG52"/>
  <c r="AJ53"/>
  <c r="AJ51"/>
  <c r="AJ52"/>
  <c r="P53"/>
  <c r="P52"/>
  <c r="P51"/>
  <c r="P55" s="1"/>
  <c r="CB53"/>
  <c r="CB51"/>
  <c r="CB52"/>
  <c r="CB56" s="1"/>
  <c r="Q52"/>
  <c r="Q53"/>
  <c r="Q51"/>
  <c r="S52"/>
  <c r="S53"/>
  <c r="S51"/>
  <c r="U52"/>
  <c r="U53"/>
  <c r="U51"/>
  <c r="W52"/>
  <c r="W53"/>
  <c r="W51"/>
  <c r="AB53"/>
  <c r="AB51"/>
  <c r="AB52"/>
  <c r="CA52"/>
  <c r="CA53"/>
  <c r="CA51"/>
  <c r="CD53"/>
  <c r="CD51"/>
  <c r="CD52"/>
  <c r="CF53"/>
  <c r="CF51"/>
  <c r="CF52"/>
  <c r="DH53"/>
  <c r="DH52"/>
  <c r="DH56" s="1"/>
  <c r="DH51"/>
  <c r="DH55" s="1"/>
  <c r="R53"/>
  <c r="R51"/>
  <c r="R52"/>
  <c r="T53"/>
  <c r="T51"/>
  <c r="T52"/>
  <c r="V53"/>
  <c r="V51"/>
  <c r="V52"/>
  <c r="X53"/>
  <c r="X51"/>
  <c r="X52"/>
  <c r="Z53"/>
  <c r="Z51"/>
  <c r="Z52"/>
  <c r="Z56" s="1"/>
  <c r="AI52"/>
  <c r="AI53"/>
  <c r="AI51"/>
  <c r="BH53"/>
  <c r="BH51"/>
  <c r="BH52"/>
  <c r="C7" i="33"/>
  <c r="C6" i="14"/>
  <c r="AR4" i="33"/>
  <c r="AU4" i="37" s="1"/>
  <c r="E9" i="3" s="1"/>
  <c r="X4" i="33"/>
  <c r="AA4" i="37" s="1"/>
  <c r="E7" i="3" s="1"/>
  <c r="DI4" i="37"/>
  <c r="E12" i="3" s="1"/>
  <c r="DI45" i="37"/>
  <c r="DI43"/>
  <c r="DI41"/>
  <c r="DI39"/>
  <c r="DI25"/>
  <c r="DI23"/>
  <c r="DI21"/>
  <c r="DI19"/>
  <c r="DI17"/>
  <c r="DI15"/>
  <c r="DI13"/>
  <c r="DI11"/>
  <c r="DI9"/>
  <c r="DI7"/>
  <c r="DI5"/>
  <c r="DI46"/>
  <c r="DI44"/>
  <c r="DI42"/>
  <c r="DI40"/>
  <c r="DI26"/>
  <c r="DI24"/>
  <c r="DI22"/>
  <c r="DI20"/>
  <c r="DI18"/>
  <c r="DI16"/>
  <c r="DI14"/>
  <c r="DI12"/>
  <c r="DI10"/>
  <c r="DI8"/>
  <c r="DI6"/>
  <c r="P57"/>
  <c r="P56"/>
  <c r="CB57"/>
  <c r="CB55"/>
  <c r="R56"/>
  <c r="R57"/>
  <c r="R55"/>
  <c r="T56"/>
  <c r="T57"/>
  <c r="T55"/>
  <c r="V56"/>
  <c r="V57"/>
  <c r="V55"/>
  <c r="X56"/>
  <c r="X57"/>
  <c r="X55"/>
  <c r="Z57"/>
  <c r="Z55"/>
  <c r="AC57"/>
  <c r="AC55"/>
  <c r="AC56"/>
  <c r="AE57"/>
  <c r="AE55"/>
  <c r="AE56"/>
  <c r="AG57"/>
  <c r="AG55"/>
  <c r="AG56"/>
  <c r="AI57"/>
  <c r="AI55"/>
  <c r="AI56"/>
  <c r="AL56"/>
  <c r="AL57"/>
  <c r="AL55"/>
  <c r="AN56"/>
  <c r="AN57"/>
  <c r="AN55"/>
  <c r="AP56"/>
  <c r="AP57"/>
  <c r="AP55"/>
  <c r="AR56"/>
  <c r="AR57"/>
  <c r="AR55"/>
  <c r="AT56"/>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6"/>
  <c r="CI57"/>
  <c r="CI55"/>
  <c r="CI56"/>
  <c r="CK57"/>
  <c r="CK55"/>
  <c r="CK56"/>
  <c r="CM57"/>
  <c r="CM55"/>
  <c r="CM56"/>
  <c r="CO57"/>
  <c r="CO55"/>
  <c r="CO56"/>
  <c r="CQ57"/>
  <c r="CQ55"/>
  <c r="CQ56"/>
  <c r="CS57"/>
  <c r="CS55"/>
  <c r="CS56"/>
  <c r="CU57"/>
  <c r="CU55"/>
  <c r="CU56"/>
  <c r="CW57"/>
  <c r="CW55"/>
  <c r="CW56"/>
  <c r="CY57"/>
  <c r="CY55"/>
  <c r="CY56"/>
  <c r="DA57"/>
  <c r="DA55"/>
  <c r="DA56"/>
  <c r="DC57"/>
  <c r="DC56"/>
  <c r="DC55"/>
  <c r="DE57"/>
  <c r="DE55"/>
  <c r="DE56"/>
  <c r="DG57"/>
  <c r="DG55"/>
  <c r="AJ56"/>
  <c r="AJ57"/>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7"/>
  <c r="BK55"/>
  <c r="BK56"/>
  <c r="BM57"/>
  <c r="BM55"/>
  <c r="BM56"/>
  <c r="BO57"/>
  <c r="BO55"/>
  <c r="BO56"/>
  <c r="BQ57"/>
  <c r="BQ55"/>
  <c r="BQ56"/>
  <c r="BS57"/>
  <c r="BS55"/>
  <c r="BS56"/>
  <c r="BU57"/>
  <c r="BU55"/>
  <c r="BU56"/>
  <c r="BW57"/>
  <c r="BW55"/>
  <c r="BW56"/>
  <c r="BY57"/>
  <c r="BY55"/>
  <c r="BY56"/>
  <c r="CA57"/>
  <c r="CA55"/>
  <c r="CA56"/>
  <c r="CD56"/>
  <c r="CD57"/>
  <c r="CD55"/>
  <c r="CF56"/>
  <c r="CF57"/>
  <c r="CF55"/>
  <c r="CH56"/>
  <c r="CH57"/>
  <c r="CH55"/>
  <c r="CJ56"/>
  <c r="CJ57"/>
  <c r="CJ55"/>
  <c r="CL56"/>
  <c r="CL57"/>
  <c r="CL55"/>
  <c r="CN56"/>
  <c r="CN57"/>
  <c r="CN55"/>
  <c r="CP56"/>
  <c r="CP57"/>
  <c r="CP55"/>
  <c r="CR56"/>
  <c r="CR57"/>
  <c r="CR55"/>
  <c r="CT56"/>
  <c r="CT57"/>
  <c r="CT55"/>
  <c r="CV56"/>
  <c r="CV57"/>
  <c r="CV55"/>
  <c r="CX56"/>
  <c r="CX57"/>
  <c r="CX55"/>
  <c r="DB56"/>
  <c r="DB57"/>
  <c r="DB55"/>
  <c r="DF56"/>
  <c r="DF57"/>
  <c r="DF55"/>
  <c r="DH57"/>
  <c r="C5" i="33"/>
  <c r="C4"/>
  <c r="B4"/>
  <c r="A4"/>
  <c r="C2"/>
  <c r="B2"/>
  <c r="A2"/>
  <c r="AU52" i="37" l="1"/>
  <c r="AU53"/>
  <c r="AU51"/>
  <c r="AU55" s="1"/>
  <c r="AA52"/>
  <c r="AA53"/>
  <c r="AA51"/>
  <c r="AA55" s="1"/>
  <c r="DI52"/>
  <c r="DI56" s="1"/>
  <c r="DI53"/>
  <c r="DI51"/>
  <c r="DI55" s="1"/>
  <c r="C8" i="33"/>
  <c r="C7" i="14"/>
  <c r="C8" i="37"/>
  <c r="AU57"/>
  <c r="AU56"/>
  <c r="AA57"/>
  <c r="AA56"/>
  <c r="DI57"/>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5" i="3"/>
  <c r="B2" i="32"/>
  <c r="A2" i="30"/>
  <c r="A2" i="32"/>
  <c r="A3" i="31"/>
  <c r="A3" i="12"/>
  <c r="H4" i="11"/>
  <c r="E51" l="1"/>
  <c r="E52"/>
  <c r="E50"/>
  <c r="I51"/>
  <c r="I52"/>
  <c r="I50"/>
  <c r="J52"/>
  <c r="J50"/>
  <c r="J51"/>
  <c r="K51"/>
  <c r="K52"/>
  <c r="K50"/>
  <c r="C13" i="33"/>
  <c r="C12" i="14"/>
  <c r="C13" i="37"/>
  <c r="C14" i="5"/>
  <c r="C13" i="32"/>
  <c r="N5" i="11"/>
  <c r="D16" i="36"/>
  <c r="E16" s="1"/>
  <c r="S5" i="31"/>
  <c r="E17" i="36" s="1"/>
  <c r="J5" i="37"/>
  <c r="H5" i="11"/>
  <c r="H52" s="1"/>
  <c r="N14"/>
  <c r="N22"/>
  <c r="N40"/>
  <c r="N6"/>
  <c r="N15"/>
  <c r="N23"/>
  <c r="N41"/>
  <c r="N7"/>
  <c r="N16"/>
  <c r="N24"/>
  <c r="N42"/>
  <c r="N9"/>
  <c r="N17"/>
  <c r="N25"/>
  <c r="N43"/>
  <c r="N18"/>
  <c r="N44"/>
  <c r="N27"/>
  <c r="O4"/>
  <c r="N10"/>
  <c r="N26"/>
  <c r="N11"/>
  <c r="N19"/>
  <c r="N45"/>
  <c r="D5"/>
  <c r="N12"/>
  <c r="N20"/>
  <c r="N46"/>
  <c r="N13"/>
  <c r="N21"/>
  <c r="N39"/>
  <c r="U4"/>
  <c r="V4"/>
  <c r="P4"/>
  <c r="S4"/>
  <c r="F4"/>
  <c r="C2" i="32"/>
  <c r="F52" i="11" l="1"/>
  <c r="F50"/>
  <c r="F51"/>
  <c r="H50"/>
  <c r="H51"/>
  <c r="O52"/>
  <c r="O51"/>
  <c r="O50"/>
  <c r="P52"/>
  <c r="P51"/>
  <c r="P50"/>
  <c r="S51"/>
  <c r="S52"/>
  <c r="S50"/>
  <c r="U51"/>
  <c r="U52"/>
  <c r="U50"/>
  <c r="V51"/>
  <c r="V52"/>
  <c r="V50"/>
  <c r="C14" i="33"/>
  <c r="C14" i="37"/>
  <c r="C13" i="14"/>
  <c r="C14" i="32"/>
  <c r="C15" i="5"/>
  <c r="N8" i="11"/>
  <c r="R4"/>
  <c r="N4"/>
  <c r="B37" i="31"/>
  <c r="B36"/>
  <c r="B35"/>
  <c r="B34"/>
  <c r="B33"/>
  <c r="B32"/>
  <c r="B31"/>
  <c r="B30"/>
  <c r="B29"/>
  <c r="B28"/>
  <c r="B27"/>
  <c r="B26"/>
  <c r="B25"/>
  <c r="B24"/>
  <c r="B23"/>
  <c r="B22"/>
  <c r="B21"/>
  <c r="B20"/>
  <c r="B19"/>
  <c r="B18"/>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1" i="11" l="1"/>
  <c r="N52"/>
  <c r="N50"/>
  <c r="Q50" s="1"/>
  <c r="Q54" s="1"/>
  <c r="R51"/>
  <c r="R52"/>
  <c r="R50"/>
  <c r="C15" i="37"/>
  <c r="C15" i="33"/>
  <c r="C14" i="14"/>
  <c r="C16" i="5"/>
  <c r="C15" i="32"/>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1" i="11" l="1"/>
  <c r="D52"/>
  <c r="D50"/>
  <c r="C18" i="32"/>
  <c r="C19" i="5"/>
  <c r="C17" i="14"/>
  <c r="C18" i="37"/>
  <c r="C18" i="33"/>
  <c r="C18" i="30"/>
  <c r="C19" i="31"/>
  <c r="A5" i="37"/>
  <c r="A5" i="32"/>
  <c r="G52" i="11"/>
  <c r="G56" s="1"/>
  <c r="G51"/>
  <c r="G55"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2" i="11" l="1"/>
  <c r="L50"/>
  <c r="L51"/>
  <c r="C18" i="14"/>
  <c r="C19" i="37"/>
  <c r="C19" i="32"/>
  <c r="C19" i="33"/>
  <c r="C20" i="5"/>
  <c r="C19" i="30"/>
  <c r="C20" i="31"/>
  <c r="C20" i="12"/>
  <c r="C19" i="24"/>
  <c r="C19" i="19"/>
  <c r="C19" i="27"/>
  <c r="C19" i="16"/>
  <c r="C18" i="25"/>
  <c r="C18" i="20"/>
  <c r="C19" i="18"/>
  <c r="C19" i="23"/>
  <c r="A6" i="37"/>
  <c r="A6" i="32"/>
  <c r="M52" i="11"/>
  <c r="M56" s="1"/>
  <c r="M51"/>
  <c r="M55" s="1"/>
  <c r="M50"/>
  <c r="M54"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4" i="33" l="1"/>
  <c r="C24" i="32"/>
  <c r="C25" i="31"/>
  <c r="C23" i="14"/>
  <c r="C24" i="37"/>
  <c r="C25" i="5"/>
  <c r="C24" i="30"/>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7" i="14" l="1"/>
  <c r="C28" i="37"/>
  <c r="C29" i="5"/>
  <c r="C28" i="30"/>
  <c r="C27" i="25"/>
  <c r="C28" i="18"/>
  <c r="C28" i="24"/>
  <c r="C28" i="27"/>
  <c r="C28" i="33"/>
  <c r="C28" i="32"/>
  <c r="C29" i="31"/>
  <c r="C29" i="12"/>
  <c r="C27" i="20"/>
  <c r="C28" i="23"/>
  <c r="C28" i="19"/>
  <c r="C28" i="16"/>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6" i="14" l="1"/>
  <c r="C37" i="37"/>
  <c r="C38" i="12"/>
  <c r="C37" i="32"/>
  <c r="C38" i="31"/>
  <c r="C37" i="33"/>
  <c r="C47" i="11"/>
  <c r="C37" i="30"/>
  <c r="C38" i="5"/>
  <c r="A24" i="33"/>
  <c r="A24" i="37"/>
  <c r="A25" i="31"/>
  <c r="A24" i="30"/>
  <c r="A25" i="12"/>
  <c r="A24" i="27"/>
  <c r="A23" i="14"/>
  <c r="A25" i="32" s="1"/>
  <c r="A24" i="19"/>
  <c r="A23" i="13"/>
  <c r="A24" i="23"/>
  <c r="A23" i="25"/>
  <c r="A24" i="11"/>
  <c r="A24" i="24"/>
  <c r="A24" i="18"/>
  <c r="A25" i="5"/>
  <c r="A24" i="17"/>
  <c r="A23" i="20"/>
  <c r="C38" i="33" l="1"/>
  <c r="C38" i="30"/>
  <c r="C39" i="12"/>
  <c r="C38" i="32"/>
  <c r="C38" i="37"/>
  <c r="C48" i="11"/>
  <c r="C39" i="3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c r="D8"/>
  <c r="D11"/>
  <c r="D10"/>
  <c r="D9"/>
  <c r="D6"/>
  <c r="A48" i="37" l="1"/>
  <c r="A38" i="33"/>
  <c r="A38" i="30"/>
  <c r="A39" i="31"/>
  <c r="A48" i="11"/>
  <c r="A38" i="32"/>
  <c r="A39" i="12"/>
  <c r="A39" i="5"/>
  <c r="CV12" i="33"/>
  <c r="DD12" i="37"/>
  <c r="DD52" l="1"/>
  <c r="DD53"/>
  <c r="DD51"/>
  <c r="DD55" s="1"/>
  <c r="DD57"/>
  <c r="DD56"/>
</calcChain>
</file>

<file path=xl/sharedStrings.xml><?xml version="1.0" encoding="utf-8"?>
<sst xmlns="http://schemas.openxmlformats.org/spreadsheetml/2006/main" count="598" uniqueCount="359">
  <si>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</si>
  <si>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</si>
  <si>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</si>
  <si>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</si>
  <si>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</si>
  <si>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</si>
  <si>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</si>
  <si>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</si>
  <si>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</si>
  <si>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</si>
  <si>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</si>
  <si>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</si>
  <si>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</si>
  <si>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</si>
  <si>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</si>
  <si>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</si>
  <si>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</si>
  <si>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</si>
  <si>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</si>
  <si>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</si>
  <si>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</si>
  <si>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</si>
  <si>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</si>
  <si>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</si>
  <si>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</si>
  <si>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</si>
  <si>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</si>
  <si>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</si>
  <si>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</si>
  <si>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</si>
  <si>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</si>
  <si>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</si>
  <si>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</si>
  <si>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</si>
  <si>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</si>
  <si>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</si>
  <si>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</si>
  <si>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</si>
  <si>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</si>
  <si>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</si>
  <si>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</si>
  <si>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</si>
  <si>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</si>
  <si>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</si>
  <si>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</si>
  <si>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</si>
  <si>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</si>
  <si>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</si>
  <si>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</si>
  <si>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</si>
  <si>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</si>
  <si>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</si>
  <si>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</si>
  <si>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</si>
  <si>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</si>
  <si>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</si>
  <si>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</si>
  <si>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</si>
  <si>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</si>
  <si>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</si>
  <si>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</si>
  <si>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</si>
  <si>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</si>
  <si>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</si>
  <si>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</si>
  <si>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</si>
  <si>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</si>
  <si>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</si>
  <si>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</si>
  <si>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</si>
  <si>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</si>
  <si>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</si>
  <si>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</si>
  <si>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</si>
  <si>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</si>
  <si>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</si>
  <si>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</si>
  <si>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</si>
  <si>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</si>
  <si>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</si>
  <si>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</si>
  <si>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</si>
  <si>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</si>
  <si>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</si>
  <si>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</si>
  <si>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</si>
  <si>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</si>
  <si>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</si>
  <si>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</si>
  <si>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</si>
  <si>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</si>
  <si>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</si>
  <si>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</si>
  <si>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</si>
  <si>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</si>
  <si>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</si>
  <si>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</si>
  <si>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</si>
  <si>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</si>
  <si>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</si>
  <si>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</si>
  <si>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</si>
  <si>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</si>
  <si>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</si>
  <si>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</si>
  <si>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</si>
  <si>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</si>
  <si>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</si>
  <si>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</si>
  <si>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</si>
  <si>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</si>
  <si>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</si>
  <si>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</si>
  <si>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</si>
  <si>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</si>
  <si>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</si>
  <si>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</si>
  <si>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</si>
  <si>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</si>
  <si>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</si>
  <si>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</si>
  <si>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</si>
  <si>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</si>
  <si>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</si>
  <si>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</si>
  <si>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</si>
  <si>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</si>
  <si>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</si>
  <si>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</si>
  <si>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</si>
  <si>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</si>
  <si>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</si>
  <si>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</si>
  <si>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</si>
  <si>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</si>
  <si>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</si>
  <si>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</si>
  <si>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</si>
  <si>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</si>
  <si>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</si>
  <si>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</si>
  <si>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</si>
  <si>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</si>
  <si>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</si>
  <si>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</si>
  <si>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</si>
  <si>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</si>
  <si>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</si>
  <si>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</si>
  <si>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</si>
  <si>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</si>
  <si>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</si>
  <si>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</si>
  <si>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</si>
  <si>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</si>
  <si>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</si>
  <si>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</si>
  <si>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</si>
  <si>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</si>
  <si>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</si>
  <si>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</si>
  <si>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</si>
  <si>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</si>
  <si>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</si>
  <si>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</si>
  <si>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</si>
  <si>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</si>
  <si>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</si>
  <si>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</si>
  <si>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</si>
  <si>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</si>
  <si>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</si>
  <si>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</si>
  <si>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</si>
  <si>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</si>
  <si>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</si>
  <si>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</si>
  <si>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</si>
  <si>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</si>
  <si>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</si>
  <si>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</si>
  <si>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</si>
  <si>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</si>
  <si>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</si>
  <si>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</si>
  <si>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</si>
  <si>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</si>
  <si>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</si>
  <si>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</si>
  <si>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</si>
  <si>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</si>
  <si>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</si>
  <si>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</si>
  <si>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</si>
  <si>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</si>
  <si>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</si>
  <si>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</si>
  <si>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</si>
  <si>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</si>
  <si>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</si>
  <si>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</si>
  <si>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</si>
  <si>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</si>
  <si>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</si>
  <si>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</si>
  <si>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</si>
  <si>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</si>
  <si>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</si>
  <si>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</si>
  <si>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</si>
  <si>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</si>
  <si>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</si>
  <si>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</si>
  <si>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</si>
  <si>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</si>
  <si>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</si>
  <si>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</si>
  <si>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</si>
  <si>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</si>
  <si>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</si>
  <si>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</si>
  <si>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</si>
  <si>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</si>
  <si>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</si>
  <si>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</si>
  <si>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</si>
  <si>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</si>
  <si>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</si>
  <si>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</si>
  <si>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</si>
  <si>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</si>
  <si>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</si>
  <si>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</si>
  <si>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</si>
  <si>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</si>
  <si>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</si>
  <si>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</si>
  <si>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</si>
  <si>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</si>
  <si>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</si>
  <si>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</si>
  <si>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</si>
  <si>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</si>
  <si>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</si>
  <si>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</si>
  <si>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</si>
  <si>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</si>
  <si>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</si>
  <si>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</si>
  <si>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</si>
  <si>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</si>
  <si>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</si>
  <si>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</si>
  <si>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</si>
  <si>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</si>
  <si>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</si>
  <si>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</si>
  <si>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</si>
  <si>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</si>
  <si>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</si>
  <si>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</si>
  <si>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</si>
  <si>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</si>
  <si>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</si>
  <si>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</si>
  <si>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</si>
  <si>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</si>
  <si>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</si>
  <si>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</si>
  <si>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</si>
  <si>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</si>
  <si>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</si>
  <si>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</si>
  <si>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</si>
  <si>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</si>
  <si>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</si>
  <si>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</si>
  <si>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</si>
  <si>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</si>
  <si>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</si>
  <si>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</si>
  <si>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</si>
  <si>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</si>
  <si>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</si>
  <si>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</si>
  <si>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</si>
  <si>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</si>
  <si>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</si>
  <si>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</si>
  <si>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</si>
  <si>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</si>
  <si>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</si>
  <si>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</si>
  <si>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</si>
  <si>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</si>
  <si>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</si>
  <si>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</si>
  <si>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</si>
  <si>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</si>
  <si>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</si>
  <si>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</si>
  <si>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</si>
  <si>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</si>
  <si>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</si>
  <si>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</si>
  <si>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</si>
  <si>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</si>
  <si>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</si>
  <si>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</si>
  <si>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</si>
  <si>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</si>
  <si>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</si>
  <si>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</si>
  <si>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</si>
  <si>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</si>
  <si>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</si>
  <si>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</si>
  <si>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</si>
  <si>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</si>
  <si>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</si>
  <si>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</si>
  <si>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</si>
  <si>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</si>
  <si>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</si>
  <si>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</si>
  <si>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</si>
  <si>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</si>
  <si>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</si>
  <si>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</si>
  <si>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</si>
  <si>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</si>
  <si>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</si>
  <si>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</si>
  <si>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</si>
  <si>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</si>
  <si>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</si>
  <si>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</si>
  <si>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</si>
  <si>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</si>
  <si>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</si>
  <si>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</si>
  <si>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</si>
  <si>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</si>
  <si>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</si>
  <si>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</si>
  <si>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</si>
  <si>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</si>
  <si>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</si>
  <si>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</si>
  <si>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</si>
  <si>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</si>
  <si>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</si>
  <si>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</si>
  <si>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</si>
  <si>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</si>
  <si>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</si>
  <si>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</si>
  <si>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</si>
  <si>
    <t>2016-2017</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</si>
</sst>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6"/>
      <color rgb="FF00000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8">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25" fillId="0" borderId="3" xfId="0" applyFont="1" applyBorder="1" applyAlignment="1">
      <alignment vertical="center"/>
    </xf>
    <xf numFmtId="0" fontId="32" fillId="0" borderId="3" xfId="0" applyFont="1" applyBorder="1" applyAlignment="1">
      <alignment vertical="center"/>
    </xf>
    <xf numFmtId="0" fontId="16" fillId="0" borderId="0" xfId="0" applyFont="1" applyBorder="1" applyAlignment="1" applyProtection="1">
      <protection hidden="1"/>
    </xf>
    <xf numFmtId="0" fontId="36" fillId="0" borderId="0" xfId="0" applyFont="1" applyAlignment="1" applyProtection="1">
      <protection hidden="1"/>
    </xf>
    <xf numFmtId="0" fontId="13" fillId="0" borderId="24" xfId="0" applyFont="1" applyBorder="1" applyAlignment="1" applyProtection="1">
      <protection hidden="1"/>
    </xf>
    <xf numFmtId="1" fontId="18" fillId="0" borderId="40" xfId="1" applyNumberFormat="1" applyFont="1" applyBorder="1"/>
    <xf numFmtId="1" fontId="18" fillId="0" borderId="48" xfId="1" applyNumberFormat="1" applyFont="1" applyBorder="1"/>
    <xf numFmtId="1" fontId="18" fillId="0" borderId="2" xfId="0" applyNumberFormat="1" applyFont="1" applyBorder="1"/>
    <xf numFmtId="1" fontId="18" fillId="0" borderId="23" xfId="0" applyNumberFormat="1" applyFont="1" applyBorder="1"/>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19" fillId="0" borderId="1" xfId="0" applyFont="1" applyBorder="1" applyAlignment="1" applyProtection="1">
      <alignment horizontal="left" vertical="center" wrapText="1"/>
      <protection hidden="1"/>
    </xf>
    <xf numFmtId="0" fontId="23" fillId="0" borderId="0" xfId="0" applyFont="1" applyBorder="1" applyAlignment="1">
      <alignment horizontal="right" vertical="center" wrapText="1"/>
    </xf>
    <xf numFmtId="0" fontId="35" fillId="0" borderId="0" xfId="0" applyFont="1" applyAlignment="1">
      <alignment horizontal="center" vertical="center" wrapText="1"/>
    </xf>
    <xf numFmtId="0" fontId="36" fillId="0" borderId="0" xfId="0" applyFont="1" applyAlignment="1" applyProtection="1">
      <alignment horizontal="center"/>
      <protection hidden="1"/>
    </xf>
    <xf numFmtId="0" fontId="36" fillId="0" borderId="24" xfId="0" applyFont="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4" borderId="1" xfId="0" applyFont="1" applyFill="1" applyBorder="1" applyAlignment="1" applyProtection="1">
      <alignment horizontal="left"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6" fillId="0" borderId="0" xfId="0" applyFont="1" applyBorder="1" applyAlignment="1" applyProtection="1">
      <alignment horizontal="center"/>
      <protection hidden="1"/>
    </xf>
    <xf numFmtId="0" fontId="13" fillId="0" borderId="0" xfId="0" applyFont="1" applyBorder="1" applyAlignment="1" applyProtection="1">
      <alignment horizontal="center"/>
      <protection hidden="1"/>
    </xf>
    <xf numFmtId="0" fontId="23" fillId="0" borderId="0" xfId="0" applyFont="1" applyBorder="1" applyAlignment="1">
      <alignment horizontal="center" vertical="center" wrapText="1"/>
    </xf>
    <xf numFmtId="0" fontId="9"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4" fillId="0" borderId="1" xfId="0" applyFont="1" applyBorder="1" applyAlignment="1" applyProtection="1">
      <alignment vertical="center" wrapText="1"/>
      <protection locked="0"/>
    </xf>
    <xf numFmtId="0" fontId="26" fillId="0" borderId="17" xfId="0" applyFont="1" applyBorder="1" applyProtection="1">
      <protection locked="0"/>
    </xf>
    <xf numFmtId="0" fontId="18" fillId="0" borderId="3" xfId="0" applyFont="1" applyBorder="1" applyProtection="1">
      <protection locked="0"/>
    </xf>
    <xf numFmtId="0" fontId="24" fillId="0" borderId="17" xfId="0" applyFont="1" applyBorder="1" applyAlignment="1" applyProtection="1">
      <alignment vertical="center" wrapText="1"/>
      <protection locked="0"/>
    </xf>
    <xf numFmtId="164" fontId="17" fillId="0" borderId="4" xfId="0" applyNumberFormat="1" applyFont="1" applyBorder="1"/>
    <xf numFmtId="164" fontId="17" fillId="0" borderId="6" xfId="0" applyNumberFormat="1" applyFont="1" applyBorder="1"/>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9160704"/>
        <c:axId val="89261184"/>
        <c:axId val="0"/>
      </c:bar3DChart>
      <c:catAx>
        <c:axId val="8916070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261184"/>
        <c:crosses val="autoZero"/>
        <c:auto val="1"/>
        <c:lblAlgn val="ctr"/>
        <c:lblOffset val="100"/>
      </c:catAx>
      <c:valAx>
        <c:axId val="89261184"/>
        <c:scaling>
          <c:orientation val="minMax"/>
        </c:scaling>
        <c:delete val="1"/>
        <c:axPos val="l"/>
        <c:majorGridlines>
          <c:spPr>
            <a:ln>
              <a:noFill/>
            </a:ln>
          </c:spPr>
        </c:majorGridlines>
        <c:numFmt formatCode="0%" sourceLinked="1"/>
        <c:tickLblPos val="none"/>
        <c:crossAx val="89160704"/>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90947968"/>
        <c:axId val="90949504"/>
        <c:axId val="0"/>
      </c:bar3DChart>
      <c:catAx>
        <c:axId val="90947968"/>
        <c:scaling>
          <c:orientation val="minMax"/>
        </c:scaling>
        <c:axPos val="b"/>
        <c:numFmt formatCode="General" sourceLinked="0"/>
        <c:tickLblPos val="nextTo"/>
        <c:crossAx val="90949504"/>
        <c:crosses val="autoZero"/>
        <c:auto val="1"/>
        <c:lblAlgn val="ctr"/>
        <c:lblOffset val="100"/>
      </c:catAx>
      <c:valAx>
        <c:axId val="90949504"/>
        <c:scaling>
          <c:orientation val="minMax"/>
        </c:scaling>
        <c:axPos val="l"/>
        <c:majorGridlines/>
        <c:numFmt formatCode="0%" sourceLinked="1"/>
        <c:tickLblPos val="nextTo"/>
        <c:crossAx val="90947968"/>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90972928"/>
        <c:axId val="90974464"/>
        <c:axId val="0"/>
      </c:bar3DChart>
      <c:catAx>
        <c:axId val="90972928"/>
        <c:scaling>
          <c:orientation val="minMax"/>
        </c:scaling>
        <c:axPos val="b"/>
        <c:numFmt formatCode="General" sourceLinked="0"/>
        <c:tickLblPos val="nextTo"/>
        <c:crossAx val="90974464"/>
        <c:crosses val="autoZero"/>
        <c:auto val="1"/>
        <c:lblAlgn val="ctr"/>
        <c:lblOffset val="100"/>
      </c:catAx>
      <c:valAx>
        <c:axId val="90974464"/>
        <c:scaling>
          <c:orientation val="minMax"/>
        </c:scaling>
        <c:axPos val="l"/>
        <c:majorGridlines/>
        <c:numFmt formatCode="0%" sourceLinked="1"/>
        <c:tickLblPos val="nextTo"/>
        <c:crossAx val="90972928"/>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90998272"/>
        <c:axId val="90999808"/>
        <c:axId val="0"/>
      </c:bar3DChart>
      <c:catAx>
        <c:axId val="90998272"/>
        <c:scaling>
          <c:orientation val="minMax"/>
        </c:scaling>
        <c:axPos val="b"/>
        <c:numFmt formatCode="General" sourceLinked="0"/>
        <c:tickLblPos val="nextTo"/>
        <c:crossAx val="90999808"/>
        <c:crosses val="autoZero"/>
        <c:auto val="1"/>
        <c:lblAlgn val="ctr"/>
        <c:lblOffset val="100"/>
      </c:catAx>
      <c:valAx>
        <c:axId val="90999808"/>
        <c:scaling>
          <c:orientation val="minMax"/>
        </c:scaling>
        <c:axPos val="l"/>
        <c:majorGridlines/>
        <c:numFmt formatCode="0%" sourceLinked="1"/>
        <c:tickLblPos val="nextTo"/>
        <c:crossAx val="9099827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89359872"/>
        <c:axId val="89361408"/>
        <c:axId val="0"/>
      </c:bar3DChart>
      <c:catAx>
        <c:axId val="893598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361408"/>
        <c:crosses val="autoZero"/>
        <c:auto val="1"/>
        <c:lblAlgn val="ctr"/>
        <c:lblOffset val="100"/>
      </c:catAx>
      <c:valAx>
        <c:axId val="89361408"/>
        <c:scaling>
          <c:orientation val="minMax"/>
        </c:scaling>
        <c:delete val="1"/>
        <c:axPos val="l"/>
        <c:majorGridlines>
          <c:spPr>
            <a:ln>
              <a:noFill/>
            </a:ln>
          </c:spPr>
        </c:majorGridlines>
        <c:numFmt formatCode="0%" sourceLinked="1"/>
        <c:tickLblPos val="none"/>
        <c:crossAx val="89359872"/>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2478848"/>
        <c:axId val="92714112"/>
        <c:axId val="0"/>
      </c:bar3DChart>
      <c:catAx>
        <c:axId val="924788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2714112"/>
        <c:crosses val="autoZero"/>
        <c:auto val="1"/>
        <c:lblAlgn val="ctr"/>
        <c:lblOffset val="100"/>
      </c:catAx>
      <c:valAx>
        <c:axId val="92714112"/>
        <c:scaling>
          <c:orientation val="minMax"/>
        </c:scaling>
        <c:delete val="1"/>
        <c:axPos val="l"/>
        <c:majorGridlines>
          <c:spPr>
            <a:ln>
              <a:noFill/>
            </a:ln>
          </c:spPr>
        </c:majorGridlines>
        <c:numFmt formatCode="0%" sourceLinked="1"/>
        <c:tickLblPos val="none"/>
        <c:crossAx val="92478848"/>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4836992"/>
        <c:axId val="94863744"/>
        <c:axId val="0"/>
      </c:bar3DChart>
      <c:catAx>
        <c:axId val="9483699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4863744"/>
        <c:crosses val="autoZero"/>
        <c:auto val="1"/>
        <c:lblAlgn val="ctr"/>
        <c:lblOffset val="100"/>
      </c:catAx>
      <c:valAx>
        <c:axId val="94863744"/>
        <c:scaling>
          <c:orientation val="minMax"/>
        </c:scaling>
        <c:delete val="1"/>
        <c:axPos val="l"/>
        <c:majorGridlines>
          <c:spPr>
            <a:ln>
              <a:noFill/>
            </a:ln>
          </c:spPr>
        </c:majorGridlines>
        <c:numFmt formatCode="0" sourceLinked="0"/>
        <c:tickLblPos val="none"/>
        <c:crossAx val="94836992"/>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100471552"/>
        <c:axId val="100474240"/>
        <c:axId val="0"/>
      </c:bar3DChart>
      <c:catAx>
        <c:axId val="10047155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100474240"/>
        <c:crosses val="autoZero"/>
        <c:auto val="1"/>
        <c:lblAlgn val="ctr"/>
        <c:lblOffset val="100"/>
      </c:catAx>
      <c:valAx>
        <c:axId val="100474240"/>
        <c:scaling>
          <c:orientation val="minMax"/>
        </c:scaling>
        <c:delete val="1"/>
        <c:axPos val="l"/>
        <c:majorGridlines>
          <c:spPr>
            <a:ln>
              <a:noFill/>
            </a:ln>
          </c:spPr>
        </c:majorGridlines>
        <c:numFmt formatCode="0" sourceLinked="0"/>
        <c:tickLblPos val="none"/>
        <c:crossAx val="100471552"/>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90653440"/>
        <c:axId val="90654976"/>
        <c:axId val="0"/>
      </c:bar3DChart>
      <c:catAx>
        <c:axId val="90653440"/>
        <c:scaling>
          <c:orientation val="minMax"/>
        </c:scaling>
        <c:axPos val="b"/>
        <c:numFmt formatCode="General" sourceLinked="0"/>
        <c:tickLblPos val="nextTo"/>
        <c:crossAx val="90654976"/>
        <c:crosses val="autoZero"/>
        <c:auto val="1"/>
        <c:lblAlgn val="ctr"/>
        <c:lblOffset val="100"/>
      </c:catAx>
      <c:valAx>
        <c:axId val="90654976"/>
        <c:scaling>
          <c:orientation val="minMax"/>
        </c:scaling>
        <c:axPos val="l"/>
        <c:majorGridlines/>
        <c:numFmt formatCode="0%" sourceLinked="1"/>
        <c:tickLblPos val="nextTo"/>
        <c:crossAx val="90653440"/>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90674688"/>
        <c:axId val="90676224"/>
        <c:axId val="0"/>
      </c:bar3DChart>
      <c:catAx>
        <c:axId val="90674688"/>
        <c:scaling>
          <c:orientation val="minMax"/>
        </c:scaling>
        <c:axPos val="b"/>
        <c:numFmt formatCode="General" sourceLinked="0"/>
        <c:tickLblPos val="nextTo"/>
        <c:crossAx val="90676224"/>
        <c:crosses val="autoZero"/>
        <c:auto val="1"/>
        <c:lblAlgn val="ctr"/>
        <c:lblOffset val="100"/>
      </c:catAx>
      <c:valAx>
        <c:axId val="90676224"/>
        <c:scaling>
          <c:orientation val="minMax"/>
        </c:scaling>
        <c:axPos val="l"/>
        <c:majorGridlines/>
        <c:numFmt formatCode="0%" sourceLinked="1"/>
        <c:tickLblPos val="nextTo"/>
        <c:crossAx val="90674688"/>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90695936"/>
        <c:axId val="90902528"/>
        <c:axId val="0"/>
      </c:bar3DChart>
      <c:catAx>
        <c:axId val="90695936"/>
        <c:scaling>
          <c:orientation val="minMax"/>
        </c:scaling>
        <c:axPos val="b"/>
        <c:numFmt formatCode="General" sourceLinked="0"/>
        <c:tickLblPos val="nextTo"/>
        <c:crossAx val="90902528"/>
        <c:crosses val="autoZero"/>
        <c:auto val="1"/>
        <c:lblAlgn val="ctr"/>
        <c:lblOffset val="100"/>
      </c:catAx>
      <c:valAx>
        <c:axId val="90902528"/>
        <c:scaling>
          <c:orientation val="minMax"/>
        </c:scaling>
        <c:axPos val="l"/>
        <c:majorGridlines/>
        <c:numFmt formatCode="0%" sourceLinked="1"/>
        <c:tickLblPos val="nextTo"/>
        <c:crossAx val="90695936"/>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90917888"/>
        <c:axId val="90923776"/>
        <c:axId val="0"/>
      </c:bar3DChart>
      <c:catAx>
        <c:axId val="90917888"/>
        <c:scaling>
          <c:orientation val="minMax"/>
        </c:scaling>
        <c:axPos val="b"/>
        <c:numFmt formatCode="General" sourceLinked="0"/>
        <c:tickLblPos val="nextTo"/>
        <c:crossAx val="90923776"/>
        <c:crosses val="autoZero"/>
        <c:auto val="1"/>
        <c:lblAlgn val="ctr"/>
        <c:lblOffset val="100"/>
      </c:catAx>
      <c:valAx>
        <c:axId val="90923776"/>
        <c:scaling>
          <c:orientation val="minMax"/>
        </c:scaling>
        <c:axPos val="l"/>
        <c:majorGridlines/>
        <c:numFmt formatCode="0%" sourceLinked="1"/>
        <c:tickLblPos val="nextTo"/>
        <c:crossAx val="90917888"/>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272143</xdr:colOff>
      <xdr:row>1</xdr:row>
      <xdr:rowOff>81642</xdr:rowOff>
    </xdr:from>
    <xdr:to>
      <xdr:col>1</xdr:col>
      <xdr:colOff>1183820</xdr:colOff>
      <xdr:row>4</xdr:row>
      <xdr:rowOff>241703</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72143" y="163285"/>
          <a:ext cx="1483177" cy="158881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47625</xdr:rowOff>
    </xdr:from>
    <xdr:to>
      <xdr:col>80</xdr:col>
      <xdr:colOff>9525</xdr:colOff>
      <xdr:row>69</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11</xdr:col>
      <xdr:colOff>834117</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1891392</xdr:colOff>
      <xdr:row>4</xdr:row>
      <xdr:rowOff>665853</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94609" y="55789"/>
          <a:ext cx="1496783" cy="1603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B2" sqref="B2:B29"/>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90" t="s">
        <v>3</v>
      </c>
      <c r="B1" s="291" t="s">
        <v>151</v>
      </c>
      <c r="C1" s="290" t="s">
        <v>111</v>
      </c>
      <c r="D1" s="290" t="s">
        <v>269</v>
      </c>
    </row>
    <row r="2" spans="1:4">
      <c r="A2" s="82">
        <v>1</v>
      </c>
      <c r="B2" s="239"/>
      <c r="C2" s="91"/>
      <c r="D2" s="337" t="s">
        <v>270</v>
      </c>
    </row>
    <row r="3" spans="1:4">
      <c r="A3" s="82">
        <f t="shared" ref="A3:A26" si="0">A2+1</f>
        <v>2</v>
      </c>
      <c r="B3" s="227"/>
      <c r="C3" s="91">
        <f>C2</f>
        <v>0</v>
      </c>
      <c r="D3" s="337" t="str">
        <f>D2</f>
        <v>старшая группа</v>
      </c>
    </row>
    <row r="4" spans="1:4">
      <c r="A4" s="82">
        <f t="shared" si="0"/>
        <v>3</v>
      </c>
      <c r="B4" s="227"/>
      <c r="C4" s="91">
        <f t="shared" ref="C4:D36" si="1">C3</f>
        <v>0</v>
      </c>
      <c r="D4" s="337" t="str">
        <f t="shared" si="1"/>
        <v>старшая группа</v>
      </c>
    </row>
    <row r="5" spans="1:4">
      <c r="A5" s="82">
        <f t="shared" si="0"/>
        <v>4</v>
      </c>
      <c r="B5" s="227"/>
      <c r="C5" s="91">
        <f t="shared" si="1"/>
        <v>0</v>
      </c>
      <c r="D5" s="337" t="str">
        <f t="shared" si="1"/>
        <v>старшая группа</v>
      </c>
    </row>
    <row r="6" spans="1:4">
      <c r="A6" s="82">
        <f t="shared" si="0"/>
        <v>5</v>
      </c>
      <c r="B6" s="227"/>
      <c r="C6" s="91">
        <f t="shared" si="1"/>
        <v>0</v>
      </c>
      <c r="D6" s="337" t="str">
        <f t="shared" si="1"/>
        <v>старшая группа</v>
      </c>
    </row>
    <row r="7" spans="1:4">
      <c r="A7" s="82">
        <f t="shared" si="0"/>
        <v>6</v>
      </c>
      <c r="B7" s="227"/>
      <c r="C7" s="91">
        <f t="shared" si="1"/>
        <v>0</v>
      </c>
      <c r="D7" s="337" t="str">
        <f t="shared" si="1"/>
        <v>старшая группа</v>
      </c>
    </row>
    <row r="8" spans="1:4">
      <c r="A8" s="82">
        <f t="shared" si="0"/>
        <v>7</v>
      </c>
      <c r="B8" s="227"/>
      <c r="C8" s="91">
        <f t="shared" si="1"/>
        <v>0</v>
      </c>
      <c r="D8" s="337" t="str">
        <f t="shared" si="1"/>
        <v>старшая группа</v>
      </c>
    </row>
    <row r="9" spans="1:4">
      <c r="A9" s="82">
        <f t="shared" si="0"/>
        <v>8</v>
      </c>
      <c r="B9" s="227"/>
      <c r="C9" s="91">
        <f t="shared" si="1"/>
        <v>0</v>
      </c>
      <c r="D9" s="337" t="str">
        <f t="shared" si="1"/>
        <v>старшая группа</v>
      </c>
    </row>
    <row r="10" spans="1:4">
      <c r="A10" s="82">
        <f t="shared" si="0"/>
        <v>9</v>
      </c>
      <c r="B10" s="227"/>
      <c r="C10" s="91">
        <f t="shared" si="1"/>
        <v>0</v>
      </c>
      <c r="D10" s="337" t="str">
        <f t="shared" si="1"/>
        <v>старшая группа</v>
      </c>
    </row>
    <row r="11" spans="1:4">
      <c r="A11" s="82">
        <f t="shared" si="0"/>
        <v>10</v>
      </c>
      <c r="B11" s="227"/>
      <c r="C11" s="91">
        <f t="shared" si="1"/>
        <v>0</v>
      </c>
      <c r="D11" s="337" t="str">
        <f t="shared" si="1"/>
        <v>старшая группа</v>
      </c>
    </row>
    <row r="12" spans="1:4">
      <c r="A12" s="82">
        <f t="shared" si="0"/>
        <v>11</v>
      </c>
      <c r="B12" s="227"/>
      <c r="C12" s="91">
        <f t="shared" si="1"/>
        <v>0</v>
      </c>
      <c r="D12" s="337" t="str">
        <f t="shared" si="1"/>
        <v>старшая группа</v>
      </c>
    </row>
    <row r="13" spans="1:4">
      <c r="A13" s="82">
        <f t="shared" si="0"/>
        <v>12</v>
      </c>
      <c r="B13" s="227"/>
      <c r="C13" s="91">
        <f t="shared" si="1"/>
        <v>0</v>
      </c>
      <c r="D13" s="337" t="str">
        <f t="shared" si="1"/>
        <v>старшая группа</v>
      </c>
    </row>
    <row r="14" spans="1:4">
      <c r="A14" s="82">
        <f t="shared" si="0"/>
        <v>13</v>
      </c>
      <c r="B14" s="227"/>
      <c r="C14" s="91">
        <f t="shared" si="1"/>
        <v>0</v>
      </c>
      <c r="D14" s="337" t="str">
        <f t="shared" si="1"/>
        <v>старшая группа</v>
      </c>
    </row>
    <row r="15" spans="1:4">
      <c r="A15" s="82">
        <f t="shared" si="0"/>
        <v>14</v>
      </c>
      <c r="B15" s="227"/>
      <c r="C15" s="91">
        <f t="shared" si="1"/>
        <v>0</v>
      </c>
      <c r="D15" s="337" t="str">
        <f t="shared" si="1"/>
        <v>старшая группа</v>
      </c>
    </row>
    <row r="16" spans="1:4">
      <c r="A16" s="82">
        <f t="shared" si="0"/>
        <v>15</v>
      </c>
      <c r="B16" s="227"/>
      <c r="C16" s="91">
        <f t="shared" si="1"/>
        <v>0</v>
      </c>
      <c r="D16" s="337" t="str">
        <f t="shared" si="1"/>
        <v>старшая группа</v>
      </c>
    </row>
    <row r="17" spans="1:4">
      <c r="A17" s="82">
        <f t="shared" si="0"/>
        <v>16</v>
      </c>
      <c r="B17" s="227"/>
      <c r="C17" s="91">
        <f t="shared" si="1"/>
        <v>0</v>
      </c>
      <c r="D17" s="337" t="str">
        <f t="shared" si="1"/>
        <v>старшая группа</v>
      </c>
    </row>
    <row r="18" spans="1:4">
      <c r="A18" s="82">
        <f t="shared" si="0"/>
        <v>17</v>
      </c>
      <c r="B18" s="227"/>
      <c r="C18" s="91">
        <f t="shared" si="1"/>
        <v>0</v>
      </c>
      <c r="D18" s="337" t="str">
        <f t="shared" si="1"/>
        <v>старшая группа</v>
      </c>
    </row>
    <row r="19" spans="1:4">
      <c r="A19" s="82">
        <f t="shared" si="0"/>
        <v>18</v>
      </c>
      <c r="B19" s="227"/>
      <c r="C19" s="91">
        <f t="shared" si="1"/>
        <v>0</v>
      </c>
      <c r="D19" s="337" t="str">
        <f t="shared" si="1"/>
        <v>старшая группа</v>
      </c>
    </row>
    <row r="20" spans="1:4">
      <c r="A20" s="82">
        <f t="shared" si="0"/>
        <v>19</v>
      </c>
      <c r="B20" s="227"/>
      <c r="C20" s="91">
        <f t="shared" si="1"/>
        <v>0</v>
      </c>
      <c r="D20" s="337" t="str">
        <f t="shared" si="1"/>
        <v>старшая группа</v>
      </c>
    </row>
    <row r="21" spans="1:4">
      <c r="A21" s="82">
        <f t="shared" si="0"/>
        <v>20</v>
      </c>
      <c r="B21" s="227"/>
      <c r="C21" s="91">
        <f t="shared" si="1"/>
        <v>0</v>
      </c>
      <c r="D21" s="337" t="str">
        <f t="shared" si="1"/>
        <v>старшая группа</v>
      </c>
    </row>
    <row r="22" spans="1:4">
      <c r="A22" s="82">
        <f t="shared" si="0"/>
        <v>21</v>
      </c>
      <c r="B22" s="227"/>
      <c r="C22" s="91">
        <f t="shared" si="1"/>
        <v>0</v>
      </c>
      <c r="D22" s="337" t="str">
        <f t="shared" si="1"/>
        <v>старшая группа</v>
      </c>
    </row>
    <row r="23" spans="1:4">
      <c r="A23" s="82">
        <f t="shared" si="0"/>
        <v>22</v>
      </c>
      <c r="B23" s="227"/>
      <c r="C23" s="91">
        <f t="shared" si="1"/>
        <v>0</v>
      </c>
      <c r="D23" s="337" t="str">
        <f t="shared" si="1"/>
        <v>старшая группа</v>
      </c>
    </row>
    <row r="24" spans="1:4">
      <c r="A24" s="82">
        <f t="shared" si="0"/>
        <v>23</v>
      </c>
      <c r="B24" s="227"/>
      <c r="C24" s="91">
        <f t="shared" si="1"/>
        <v>0</v>
      </c>
      <c r="D24" s="337" t="str">
        <f t="shared" si="1"/>
        <v>старшая группа</v>
      </c>
    </row>
    <row r="25" spans="1:4" ht="15.75" customHeight="1">
      <c r="A25" s="82">
        <f t="shared" si="0"/>
        <v>24</v>
      </c>
      <c r="B25" s="227"/>
      <c r="C25" s="91">
        <f t="shared" si="1"/>
        <v>0</v>
      </c>
      <c r="D25" s="337" t="str">
        <f t="shared" si="1"/>
        <v>старшая группа</v>
      </c>
    </row>
    <row r="26" spans="1:4" ht="15.75">
      <c r="A26" s="82">
        <f t="shared" si="0"/>
        <v>25</v>
      </c>
      <c r="B26" s="355"/>
      <c r="C26" s="91">
        <f t="shared" si="1"/>
        <v>0</v>
      </c>
      <c r="D26" s="337" t="str">
        <f t="shared" si="1"/>
        <v>старшая группа</v>
      </c>
    </row>
    <row r="27" spans="1:4" ht="15.75">
      <c r="A27" s="82">
        <v>26</v>
      </c>
      <c r="B27" s="356"/>
      <c r="C27" s="91">
        <f t="shared" si="1"/>
        <v>0</v>
      </c>
      <c r="D27" s="337" t="str">
        <f t="shared" si="1"/>
        <v>старшая группа</v>
      </c>
    </row>
    <row r="28" spans="1:4" ht="15.75">
      <c r="A28" s="82">
        <v>27</v>
      </c>
      <c r="B28" s="356"/>
      <c r="C28" s="91">
        <f t="shared" si="1"/>
        <v>0</v>
      </c>
      <c r="D28" s="337" t="str">
        <f t="shared" si="1"/>
        <v>старшая группа</v>
      </c>
    </row>
    <row r="29" spans="1:4" ht="15.75">
      <c r="A29" s="82">
        <v>28</v>
      </c>
      <c r="B29" s="338"/>
      <c r="C29" s="91">
        <f t="shared" si="1"/>
        <v>0</v>
      </c>
      <c r="D29" s="337" t="str">
        <f t="shared" si="1"/>
        <v>старшая группа</v>
      </c>
    </row>
    <row r="30" spans="1:4" ht="15.75">
      <c r="A30" s="82">
        <v>29</v>
      </c>
      <c r="B30" s="338"/>
      <c r="C30" s="91">
        <f t="shared" si="1"/>
        <v>0</v>
      </c>
      <c r="D30" s="337" t="str">
        <f t="shared" si="1"/>
        <v>старшая группа</v>
      </c>
    </row>
    <row r="31" spans="1:4" ht="15.75">
      <c r="A31" s="82">
        <v>30</v>
      </c>
      <c r="B31" s="338"/>
      <c r="C31" s="91">
        <f t="shared" si="1"/>
        <v>0</v>
      </c>
      <c r="D31" s="337" t="str">
        <f t="shared" si="1"/>
        <v>старшая группа</v>
      </c>
    </row>
    <row r="32" spans="1:4" ht="15.75">
      <c r="A32" s="82">
        <v>31</v>
      </c>
      <c r="B32" s="338"/>
      <c r="C32" s="91">
        <f t="shared" si="1"/>
        <v>0</v>
      </c>
      <c r="D32" s="337" t="str">
        <f t="shared" si="1"/>
        <v>старшая группа</v>
      </c>
    </row>
    <row r="33" spans="1:4" ht="15.75">
      <c r="A33" s="82">
        <v>32</v>
      </c>
      <c r="B33" s="338"/>
      <c r="C33" s="91">
        <f t="shared" si="1"/>
        <v>0</v>
      </c>
      <c r="D33" s="337" t="str">
        <f t="shared" si="1"/>
        <v>старшая группа</v>
      </c>
    </row>
    <row r="34" spans="1:4">
      <c r="A34" s="82">
        <v>33</v>
      </c>
      <c r="B34" s="339"/>
      <c r="C34" s="91">
        <f t="shared" si="1"/>
        <v>0</v>
      </c>
      <c r="D34" s="337" t="str">
        <f t="shared" si="1"/>
        <v>старшая группа</v>
      </c>
    </row>
    <row r="35" spans="1:4">
      <c r="A35" s="82">
        <v>34</v>
      </c>
      <c r="B35" s="82"/>
      <c r="C35" s="91">
        <f t="shared" si="1"/>
        <v>0</v>
      </c>
      <c r="D35" s="337" t="str">
        <f t="shared" si="1"/>
        <v>старшая группа</v>
      </c>
    </row>
    <row r="36" spans="1:4">
      <c r="A36" s="82">
        <v>35</v>
      </c>
      <c r="B36" s="82"/>
      <c r="C36" s="91">
        <f t="shared" si="1"/>
        <v>0</v>
      </c>
      <c r="D36" s="337"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c r="E2" s="410" t="s">
        <v>6</v>
      </c>
      <c r="F2" s="410"/>
      <c r="G2" s="410"/>
      <c r="H2" s="410"/>
      <c r="I2" s="410"/>
      <c r="J2" s="410"/>
      <c r="K2" s="410"/>
      <c r="L2" s="410"/>
      <c r="M2" s="410"/>
      <c r="N2" s="410"/>
      <c r="O2" s="410"/>
      <c r="P2" s="410"/>
      <c r="Q2" s="410" t="s">
        <v>10</v>
      </c>
      <c r="R2" s="410"/>
      <c r="S2" s="410"/>
      <c r="T2" s="410"/>
      <c r="U2" s="410"/>
      <c r="V2" s="410"/>
      <c r="W2" s="410"/>
      <c r="X2" s="410"/>
      <c r="Y2" s="410"/>
      <c r="Z2" s="410"/>
      <c r="AA2" s="410"/>
      <c r="AB2" s="410"/>
      <c r="AC2" s="1"/>
      <c r="AD2" s="1"/>
    </row>
    <row r="3" spans="1:30">
      <c r="A3" s="1" t="str">
        <f>список!A1</f>
        <v>№</v>
      </c>
      <c r="B3" s="1" t="str">
        <f>список!B1</f>
        <v>Фамилия, имя воспитанника</v>
      </c>
      <c r="C3" s="1" t="str">
        <f>список!C1</f>
        <v xml:space="preserve">дата </v>
      </c>
      <c r="D3" s="1" t="str">
        <f>список!D1</f>
        <v>группа</v>
      </c>
      <c r="E3" s="410">
        <v>29</v>
      </c>
      <c r="F3" s="410"/>
      <c r="G3" s="410">
        <v>30</v>
      </c>
      <c r="H3" s="410"/>
      <c r="I3" s="410">
        <v>31</v>
      </c>
      <c r="J3" s="410"/>
      <c r="K3" s="410">
        <v>32</v>
      </c>
      <c r="L3" s="410"/>
      <c r="M3" s="410">
        <v>33</v>
      </c>
      <c r="N3" s="410"/>
      <c r="O3" s="424">
        <v>34</v>
      </c>
      <c r="P3" s="425"/>
      <c r="Q3" s="401">
        <v>29</v>
      </c>
      <c r="R3" s="401"/>
      <c r="S3" s="401">
        <v>30</v>
      </c>
      <c r="T3" s="401"/>
      <c r="U3" s="401">
        <v>31</v>
      </c>
      <c r="V3" s="401"/>
      <c r="W3" s="401">
        <v>32</v>
      </c>
      <c r="X3" s="401"/>
      <c r="Y3" s="401">
        <v>33</v>
      </c>
      <c r="Z3" s="401"/>
      <c r="AA3" s="402">
        <v>34</v>
      </c>
      <c r="AB3" s="403"/>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c r="E2" s="410" t="s">
        <v>6</v>
      </c>
      <c r="F2" s="410"/>
      <c r="G2" s="410"/>
      <c r="H2" s="410"/>
      <c r="I2" s="410"/>
      <c r="J2" s="410"/>
      <c r="K2" s="410"/>
      <c r="L2" s="410"/>
      <c r="M2" s="410"/>
      <c r="N2" s="410"/>
      <c r="O2" s="410"/>
      <c r="P2" s="410"/>
      <c r="Q2" s="410" t="s">
        <v>10</v>
      </c>
      <c r="R2" s="410"/>
      <c r="S2" s="410"/>
      <c r="T2" s="410"/>
      <c r="U2" s="410"/>
      <c r="V2" s="410"/>
      <c r="W2" s="410"/>
      <c r="X2" s="410"/>
      <c r="Y2" s="410"/>
      <c r="Z2" s="410"/>
      <c r="AA2" s="410"/>
      <c r="AB2" s="410"/>
      <c r="AC2" s="1"/>
      <c r="AD2" s="1"/>
    </row>
    <row r="3" spans="1:30">
      <c r="A3" s="1" t="str">
        <f>список!A1</f>
        <v>№</v>
      </c>
      <c r="B3" s="1" t="str">
        <f>список!B1</f>
        <v>Фамилия, имя воспитанника</v>
      </c>
      <c r="C3" s="1" t="str">
        <f>список!C1</f>
        <v xml:space="preserve">дата </v>
      </c>
      <c r="D3" s="1" t="str">
        <f>список!D1</f>
        <v>группа</v>
      </c>
      <c r="E3" s="410">
        <v>29</v>
      </c>
      <c r="F3" s="410"/>
      <c r="G3" s="410">
        <v>30</v>
      </c>
      <c r="H3" s="410"/>
      <c r="I3" s="410">
        <v>31</v>
      </c>
      <c r="J3" s="410"/>
      <c r="K3" s="410">
        <v>32</v>
      </c>
      <c r="L3" s="410"/>
      <c r="M3" s="410">
        <v>33</v>
      </c>
      <c r="N3" s="410"/>
      <c r="O3" s="424">
        <v>34</v>
      </c>
      <c r="P3" s="425"/>
      <c r="Q3" s="401">
        <v>29</v>
      </c>
      <c r="R3" s="401"/>
      <c r="S3" s="401">
        <v>30</v>
      </c>
      <c r="T3" s="401"/>
      <c r="U3" s="401">
        <v>31</v>
      </c>
      <c r="V3" s="401"/>
      <c r="W3" s="401">
        <v>32</v>
      </c>
      <c r="X3" s="401"/>
      <c r="Y3" s="401">
        <v>33</v>
      </c>
      <c r="Z3" s="401"/>
      <c r="AA3" s="402">
        <v>34</v>
      </c>
      <c r="AB3" s="403"/>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c r="A2" s="1" t="str">
        <f>список!A1</f>
        <v>№</v>
      </c>
      <c r="B2" s="1" t="str">
        <f>список!B1</f>
        <v>Фамилия, имя воспитанника</v>
      </c>
      <c r="C2" s="1" t="str">
        <f>список!C1</f>
        <v xml:space="preserve">дата </v>
      </c>
      <c r="D2" s="1" t="str">
        <f>список!D1</f>
        <v>группа</v>
      </c>
      <c r="E2" s="410"/>
      <c r="F2" s="410"/>
      <c r="G2" s="410"/>
      <c r="H2" s="410"/>
      <c r="I2" s="410"/>
      <c r="J2" s="410"/>
    </row>
    <row r="3" spans="1:28">
      <c r="A3" s="1">
        <f>список!A2</f>
        <v>1</v>
      </c>
      <c r="B3" s="1" t="str">
        <f>IF(список!B2="","",список!B2)</f>
        <v/>
      </c>
      <c r="C3" s="1" t="str">
        <f>IF(список!C2="","",список!C2)</f>
        <v/>
      </c>
      <c r="D3" s="13" t="str">
        <f>IF(список!D2="","",список!D2)</f>
        <v>старшая группа</v>
      </c>
      <c r="E3" s="410">
        <f>'[1]сырые баллы'!AM3</f>
        <v>35</v>
      </c>
      <c r="F3" s="410"/>
      <c r="G3" s="410">
        <f>'[1]сырые баллы'!AN3</f>
        <v>36</v>
      </c>
      <c r="H3" s="410"/>
      <c r="I3" s="410">
        <f>'[1]сырые баллы'!AO3</f>
        <v>37</v>
      </c>
      <c r="J3" s="410"/>
      <c r="L3" s="426" t="s">
        <v>5</v>
      </c>
      <c r="M3" s="429"/>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c r="K34" s="2"/>
      <c r="L34" s="426"/>
      <c r="M34" s="427"/>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c r="A2" s="1" t="str">
        <f>список!A1</f>
        <v>№</v>
      </c>
      <c r="B2" s="1" t="str">
        <f>список!B1</f>
        <v>Фамилия, имя воспитанника</v>
      </c>
      <c r="C2" s="1" t="str">
        <f>список!C1</f>
        <v xml:space="preserve">дата </v>
      </c>
      <c r="D2" s="1" t="str">
        <f>список!D1</f>
        <v>группа</v>
      </c>
      <c r="E2" s="410"/>
      <c r="F2" s="410"/>
      <c r="G2" s="410"/>
      <c r="H2" s="410"/>
      <c r="I2" s="410"/>
      <c r="J2" s="410"/>
    </row>
    <row r="3" spans="1:28">
      <c r="A3" s="1">
        <f>список!A2</f>
        <v>1</v>
      </c>
      <c r="B3" s="1" t="str">
        <f>IF(список!B2="","",список!B2)</f>
        <v/>
      </c>
      <c r="C3" s="1" t="str">
        <f>IF(список!C2="","",список!C2)</f>
        <v/>
      </c>
      <c r="D3" s="13" t="str">
        <f>IF(список!D2="","",список!D2)</f>
        <v>старшая группа</v>
      </c>
      <c r="E3" s="410">
        <f>'[1]сырые баллы'!AM3</f>
        <v>35</v>
      </c>
      <c r="F3" s="410"/>
      <c r="G3" s="410">
        <f>'[1]сырые баллы'!AN3</f>
        <v>36</v>
      </c>
      <c r="H3" s="410"/>
      <c r="I3" s="410">
        <f>'[1]сырые баллы'!AO3</f>
        <v>37</v>
      </c>
      <c r="J3" s="410"/>
      <c r="L3" s="426" t="s">
        <v>5</v>
      </c>
      <c r="M3" s="429"/>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topLeftCell="A5" zoomScale="60" zoomScaleNormal="60" workbookViewId="0">
      <selection activeCell="D5" sqref="D5:H35"/>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7" t="s">
        <v>130</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108"/>
      <c r="AE1" s="123"/>
      <c r="AF1" s="123"/>
      <c r="AG1" s="109"/>
      <c r="AH1" s="109"/>
    </row>
    <row r="2" spans="1:36" ht="43.5" customHeight="1">
      <c r="A2" s="88"/>
      <c r="B2" s="88"/>
      <c r="C2" s="88"/>
      <c r="D2" s="365" t="s">
        <v>128</v>
      </c>
      <c r="E2" s="365"/>
      <c r="F2" s="365"/>
      <c r="G2" s="365"/>
      <c r="H2" s="365"/>
      <c r="I2" s="365"/>
      <c r="J2" s="365"/>
      <c r="K2" s="365"/>
      <c r="L2" s="365"/>
      <c r="M2" s="365"/>
      <c r="N2" s="365"/>
      <c r="O2" s="365"/>
      <c r="P2" s="365"/>
      <c r="Q2" s="365"/>
      <c r="R2" s="365"/>
      <c r="S2" s="365"/>
      <c r="T2" s="365" t="s">
        <v>129</v>
      </c>
      <c r="U2" s="365"/>
      <c r="V2" s="365"/>
      <c r="W2" s="365"/>
      <c r="X2" s="365"/>
      <c r="Y2" s="365"/>
      <c r="Z2" s="365"/>
      <c r="AA2" s="365"/>
      <c r="AB2" s="365"/>
      <c r="AC2" s="365"/>
      <c r="AD2" s="430" t="s">
        <v>154</v>
      </c>
      <c r="AE2" s="379"/>
      <c r="AF2" s="379"/>
      <c r="AG2" s="379"/>
      <c r="AH2" s="380"/>
      <c r="AI2" s="364"/>
      <c r="AJ2" s="364"/>
    </row>
    <row r="3" spans="1:36" ht="85.5" customHeight="1">
      <c r="A3" s="443" t="str">
        <f>список!A1</f>
        <v>№</v>
      </c>
      <c r="B3" s="381" t="str">
        <f>список!B1</f>
        <v>Фамилия, имя воспитанника</v>
      </c>
      <c r="C3" s="384" t="str">
        <f>список!C1</f>
        <v xml:space="preserve">дата </v>
      </c>
      <c r="D3" s="430" t="s">
        <v>131</v>
      </c>
      <c r="E3" s="379"/>
      <c r="F3" s="379"/>
      <c r="G3" s="379"/>
      <c r="H3" s="379"/>
      <c r="I3" s="379"/>
      <c r="J3" s="380"/>
      <c r="K3" s="365" t="s">
        <v>132</v>
      </c>
      <c r="L3" s="365"/>
      <c r="M3" s="365"/>
      <c r="N3" s="365"/>
      <c r="O3" s="365" t="s">
        <v>153</v>
      </c>
      <c r="P3" s="365"/>
      <c r="Q3" s="365"/>
      <c r="R3" s="364" t="s">
        <v>0</v>
      </c>
      <c r="S3" s="364"/>
      <c r="T3" s="435" t="s">
        <v>319</v>
      </c>
      <c r="U3" s="437" t="s">
        <v>320</v>
      </c>
      <c r="V3" s="435" t="s">
        <v>275</v>
      </c>
      <c r="W3" s="435" t="s">
        <v>276</v>
      </c>
      <c r="X3" s="435" t="s">
        <v>277</v>
      </c>
      <c r="Y3" s="435" t="s">
        <v>278</v>
      </c>
      <c r="Z3" s="435" t="s">
        <v>279</v>
      </c>
      <c r="AA3" s="435" t="s">
        <v>331</v>
      </c>
      <c r="AB3" s="377" t="s">
        <v>0</v>
      </c>
      <c r="AC3" s="378"/>
      <c r="AD3" s="435" t="s">
        <v>228</v>
      </c>
      <c r="AE3" s="435" t="s">
        <v>229</v>
      </c>
      <c r="AF3" s="435" t="s">
        <v>230</v>
      </c>
      <c r="AG3" s="377" t="s">
        <v>280</v>
      </c>
      <c r="AH3" s="378"/>
      <c r="AI3" s="431"/>
      <c r="AJ3" s="432"/>
    </row>
    <row r="4" spans="1:36" ht="244.5" customHeight="1" thickBot="1">
      <c r="A4" s="444"/>
      <c r="B4" s="382"/>
      <c r="C4" s="385"/>
      <c r="D4" s="128" t="s">
        <v>317</v>
      </c>
      <c r="E4" s="129" t="s">
        <v>223</v>
      </c>
      <c r="F4" s="129" t="s">
        <v>224</v>
      </c>
      <c r="G4" s="129" t="s">
        <v>225</v>
      </c>
      <c r="H4" s="245" t="s">
        <v>318</v>
      </c>
      <c r="I4" s="441" t="s">
        <v>0</v>
      </c>
      <c r="J4" s="442"/>
      <c r="K4" s="128" t="s">
        <v>226</v>
      </c>
      <c r="L4" s="129" t="s">
        <v>227</v>
      </c>
      <c r="M4" s="441" t="s">
        <v>0</v>
      </c>
      <c r="N4" s="442"/>
      <c r="O4" s="130" t="s">
        <v>290</v>
      </c>
      <c r="P4" s="441" t="s">
        <v>0</v>
      </c>
      <c r="Q4" s="442"/>
      <c r="R4" s="374"/>
      <c r="S4" s="374"/>
      <c r="T4" s="436"/>
      <c r="U4" s="438"/>
      <c r="V4" s="436"/>
      <c r="W4" s="436"/>
      <c r="X4" s="436"/>
      <c r="Y4" s="436"/>
      <c r="Z4" s="436"/>
      <c r="AA4" s="436"/>
      <c r="AB4" s="439"/>
      <c r="AC4" s="440"/>
      <c r="AD4" s="436"/>
      <c r="AE4" s="436"/>
      <c r="AF4" s="436"/>
      <c r="AG4" s="439"/>
      <c r="AH4" s="440"/>
      <c r="AI4" s="433"/>
      <c r="AJ4" s="434"/>
    </row>
    <row r="5" spans="1:36" s="96" customFormat="1">
      <c r="A5" s="96">
        <f>список!A2</f>
        <v>1</v>
      </c>
      <c r="B5" s="97" t="str">
        <f>IF(список!B2="","",список!B2)</f>
        <v/>
      </c>
      <c r="C5" s="97" t="str">
        <f>IF(список!C2="","",список!C2)</f>
        <v/>
      </c>
      <c r="D5" s="228"/>
      <c r="E5" s="233"/>
      <c r="F5" s="264"/>
      <c r="G5" s="233"/>
      <c r="H5" s="233"/>
      <c r="I5" s="270" t="str">
        <f>IF(D5="","",IF(E5="","",IF(F5="","",IF(G5="","",IF(H5="","",SUM(D5:G5)/5)))))</f>
        <v/>
      </c>
      <c r="J5" s="271" t="str">
        <f>IF(I5="","",IF(I5&gt;1.5,"сформирован",IF(I5&lt;0.5,"не сформирован","в стадии формирования")))</f>
        <v/>
      </c>
      <c r="K5" s="233"/>
      <c r="L5" s="228"/>
      <c r="M5" s="270" t="str">
        <f>IF(K5="","",IF(L5="","",SUM(K5:L5)/2))</f>
        <v/>
      </c>
      <c r="N5" s="271" t="str">
        <f>IF(M5="","",IF(M5&gt;1.5,"сформирован",IF(M5&lt;0.5,"не сформирован","в стадии формирования")))</f>
        <v/>
      </c>
      <c r="O5" s="264"/>
      <c r="P5" s="326" t="str">
        <f>IF(O5="","",SUM(O5:O5))</f>
        <v/>
      </c>
      <c r="Q5" s="274" t="str">
        <f>IF(P5="","",IF(P5&gt;1.5,"сформирован",IF(P5&lt;0.5,"не сформирован","в стадии формирования")))</f>
        <v/>
      </c>
      <c r="R5" s="302" t="str">
        <f t="shared" ref="R5:R39" si="0">IF(I5="","",IF(M5="","",IF(P5="","",SUM(I5+M5+P5)/3)))</f>
        <v/>
      </c>
      <c r="S5" s="277" t="str">
        <f>IF(R5="","",IF(R5&gt;1.5,"сформирован",IF(R5&lt;0.5,"не сформирован", "в стадии формирования")))</f>
        <v/>
      </c>
      <c r="T5" s="233"/>
      <c r="U5" s="233"/>
      <c r="V5" s="233"/>
      <c r="W5" s="233"/>
      <c r="X5" s="233"/>
      <c r="Y5" s="233"/>
      <c r="Z5" s="233"/>
      <c r="AA5" s="228"/>
      <c r="AB5" s="276" t="str">
        <f>IF(T5="","",IF(U5="","",IF(V5="","",IF(W5="","",IF(Y5="","",IF(X5="","",IF(Z5="","",IF(AA5="","",(SUM(T5:AA5)/8)))))))))</f>
        <v/>
      </c>
      <c r="AC5" s="277" t="str">
        <f>IF(AB5="","",IF(AB5&gt;1.5,"сформирован",IF(AB5&lt;0.5,"не сформирован", "в стадии формирования")))</f>
        <v/>
      </c>
      <c r="AD5" s="228"/>
      <c r="AE5" s="233"/>
      <c r="AF5" s="264"/>
      <c r="AG5" s="276" t="str">
        <f>IF(AD5="","",IF(AE5="","",IF(AF5="","",(SUM(AD5:AF5)/3))))</f>
        <v/>
      </c>
      <c r="AH5" s="277" t="str">
        <f>IF(AG5="","",IF(AG5&gt;1.5,"сформирован",IF(AG5&lt;0.5,"не сформирован", "в стадии формирования")))</f>
        <v/>
      </c>
      <c r="AI5" s="280"/>
      <c r="AJ5" s="94"/>
    </row>
    <row r="6" spans="1:36" s="96" customFormat="1">
      <c r="A6" s="96">
        <f>список!A3</f>
        <v>2</v>
      </c>
      <c r="B6" s="97" t="str">
        <f>IF(список!B3="","",список!B3)</f>
        <v/>
      </c>
      <c r="C6" s="97">
        <f>IF(список!C3="","",список!C3)</f>
        <v>0</v>
      </c>
      <c r="D6" s="230"/>
      <c r="E6" s="232"/>
      <c r="F6" s="258"/>
      <c r="G6" s="232"/>
      <c r="H6" s="232"/>
      <c r="I6" s="272" t="str">
        <f t="shared" ref="I6:I39" si="1">IF(D6="","",IF(E6="","",IF(F6="","",IF(G6="","",IF(H6="","",SUM(D6:G6)/5)))))</f>
        <v/>
      </c>
      <c r="J6" s="273" t="str">
        <f t="shared" ref="J6:J39" si="2">IF(I6="","",IF(I6&gt;1.5,"сформирован",IF(I6&lt;0.5,"не сформирован","в стадии формирования")))</f>
        <v/>
      </c>
      <c r="K6" s="230"/>
      <c r="L6" s="230"/>
      <c r="M6" s="272" t="str">
        <f t="shared" ref="M6:M39" si="3">IF(K6="","",IF(L6="","",SUM(K6:L6)/2))</f>
        <v/>
      </c>
      <c r="N6" s="273" t="str">
        <f t="shared" ref="N6:N39" si="4">IF(M6="","",IF(M6&gt;1.5,"сформирован",IF(M6&lt;0.5,"не сформирован","в стадии формирования")))</f>
        <v/>
      </c>
      <c r="O6" s="258"/>
      <c r="P6" s="327" t="str">
        <f t="shared" ref="P6:P39" si="5">IF(O6="","",SUM(O6:O6))</f>
        <v/>
      </c>
      <c r="Q6" s="275" t="str">
        <f t="shared" ref="Q6:Q39" si="6">IF(P6="","",IF(P6&gt;1.5,"сформирован",IF(P6&lt;0.5,"не сформирован","в стадии формирования")))</f>
        <v/>
      </c>
      <c r="R6" s="303" t="str">
        <f t="shared" si="0"/>
        <v/>
      </c>
      <c r="S6" s="279" t="str">
        <f t="shared" ref="S6:S39" si="7">IF(R6="","",IF(R6&gt;1.5,"сформирован",IF(R6&lt;0.5,"не сформирован", "в стадии формирования")))</f>
        <v/>
      </c>
      <c r="T6" s="230"/>
      <c r="U6" s="232"/>
      <c r="V6" s="232"/>
      <c r="W6" s="232"/>
      <c r="X6" s="232"/>
      <c r="Y6" s="230"/>
      <c r="Z6" s="232"/>
      <c r="AA6" s="230"/>
      <c r="AB6" s="278" t="str">
        <f t="shared" ref="AB6:AB39" si="8">IF(T6="","",IF(U6="","",IF(V6="","",IF(W6="","",IF(Y6="","",IF(X6="","",IF(Z6="","",IF(AA6="","",(SUM(T6:AA6)/8)))))))))</f>
        <v/>
      </c>
      <c r="AC6" s="279" t="str">
        <f t="shared" ref="AC6:AC39" si="9">IF(AB6="","",IF(AB6&gt;1.5,"сформирован",IF(AB6&lt;0.5,"не сформирован", "в стадии формирования")))</f>
        <v/>
      </c>
      <c r="AD6" s="230"/>
      <c r="AE6" s="232"/>
      <c r="AF6" s="258"/>
      <c r="AG6" s="278" t="str">
        <f t="shared" ref="AG6:AG39" si="10">IF(AD6="","",IF(AE6="","",IF(AF6="","",(SUM(AD6:AF6)/3))))</f>
        <v/>
      </c>
      <c r="AH6" s="279" t="str">
        <f t="shared" ref="AH6:AH39" si="11">IF(AG6="","",IF(AG6&gt;1.5,"сформирован",IF(AG6&lt;0.5,"не сформирован", "в стадии формирования")))</f>
        <v/>
      </c>
      <c r="AI6" s="280"/>
      <c r="AJ6" s="94"/>
    </row>
    <row r="7" spans="1:36" s="96" customFormat="1">
      <c r="A7" s="96">
        <f>список!A4</f>
        <v>3</v>
      </c>
      <c r="B7" s="97" t="str">
        <f>IF(список!B4="","",список!B4)</f>
        <v/>
      </c>
      <c r="C7" s="97">
        <f>IF(список!C4="","",список!C4)</f>
        <v>0</v>
      </c>
      <c r="D7" s="230"/>
      <c r="E7" s="232"/>
      <c r="F7" s="258"/>
      <c r="G7" s="232"/>
      <c r="H7" s="232"/>
      <c r="I7" s="272" t="str">
        <f t="shared" si="1"/>
        <v/>
      </c>
      <c r="J7" s="273" t="str">
        <f t="shared" si="2"/>
        <v/>
      </c>
      <c r="K7" s="230"/>
      <c r="L7" s="230"/>
      <c r="M7" s="272" t="str">
        <f t="shared" si="3"/>
        <v/>
      </c>
      <c r="N7" s="273" t="str">
        <f t="shared" si="4"/>
        <v/>
      </c>
      <c r="O7" s="258"/>
      <c r="P7" s="327" t="str">
        <f t="shared" si="5"/>
        <v/>
      </c>
      <c r="Q7" s="275" t="str">
        <f t="shared" si="6"/>
        <v/>
      </c>
      <c r="R7" s="303" t="str">
        <f t="shared" si="0"/>
        <v/>
      </c>
      <c r="S7" s="279" t="str">
        <f t="shared" si="7"/>
        <v/>
      </c>
      <c r="T7" s="230"/>
      <c r="U7" s="232"/>
      <c r="V7" s="232"/>
      <c r="W7" s="232"/>
      <c r="X7" s="232"/>
      <c r="Y7" s="230"/>
      <c r="Z7" s="232"/>
      <c r="AA7" s="230"/>
      <c r="AB7" s="278" t="str">
        <f t="shared" si="8"/>
        <v/>
      </c>
      <c r="AC7" s="279" t="str">
        <f t="shared" si="9"/>
        <v/>
      </c>
      <c r="AD7" s="230"/>
      <c r="AE7" s="232"/>
      <c r="AF7" s="258"/>
      <c r="AG7" s="278" t="str">
        <f t="shared" si="10"/>
        <v/>
      </c>
      <c r="AH7" s="279" t="str">
        <f t="shared" si="11"/>
        <v/>
      </c>
      <c r="AI7" s="280"/>
      <c r="AJ7" s="94"/>
    </row>
    <row r="8" spans="1:36" s="96" customFormat="1">
      <c r="A8" s="96">
        <f>список!A5</f>
        <v>4</v>
      </c>
      <c r="B8" s="97" t="str">
        <f>IF(список!B5="","",список!B5)</f>
        <v/>
      </c>
      <c r="C8" s="97">
        <f>IF(список!C5="","",список!C5)</f>
        <v>0</v>
      </c>
      <c r="D8" s="230"/>
      <c r="E8" s="232"/>
      <c r="F8" s="258"/>
      <c r="G8" s="232"/>
      <c r="H8" s="232"/>
      <c r="I8" s="272" t="str">
        <f t="shared" si="1"/>
        <v/>
      </c>
      <c r="J8" s="273" t="str">
        <f t="shared" si="2"/>
        <v/>
      </c>
      <c r="K8" s="230"/>
      <c r="L8" s="230"/>
      <c r="M8" s="272" t="str">
        <f t="shared" si="3"/>
        <v/>
      </c>
      <c r="N8" s="273" t="str">
        <f t="shared" si="4"/>
        <v/>
      </c>
      <c r="O8" s="258"/>
      <c r="P8" s="327" t="str">
        <f t="shared" si="5"/>
        <v/>
      </c>
      <c r="Q8" s="275" t="str">
        <f t="shared" si="6"/>
        <v/>
      </c>
      <c r="R8" s="303" t="str">
        <f t="shared" si="0"/>
        <v/>
      </c>
      <c r="S8" s="279" t="str">
        <f t="shared" si="7"/>
        <v/>
      </c>
      <c r="T8" s="230"/>
      <c r="U8" s="232"/>
      <c r="V8" s="232"/>
      <c r="W8" s="232"/>
      <c r="X8" s="232"/>
      <c r="Y8" s="230"/>
      <c r="Z8" s="232"/>
      <c r="AA8" s="230"/>
      <c r="AB8" s="278" t="str">
        <f t="shared" si="8"/>
        <v/>
      </c>
      <c r="AC8" s="279" t="str">
        <f t="shared" si="9"/>
        <v/>
      </c>
      <c r="AD8" s="230"/>
      <c r="AE8" s="232"/>
      <c r="AF8" s="258"/>
      <c r="AG8" s="278" t="str">
        <f t="shared" si="10"/>
        <v/>
      </c>
      <c r="AH8" s="279" t="str">
        <f t="shared" si="11"/>
        <v/>
      </c>
      <c r="AI8" s="280"/>
      <c r="AJ8" s="94"/>
    </row>
    <row r="9" spans="1:36" s="96" customFormat="1">
      <c r="A9" s="96">
        <f>список!A6</f>
        <v>5</v>
      </c>
      <c r="B9" s="97" t="str">
        <f>IF(список!B6="","",список!B6)</f>
        <v/>
      </c>
      <c r="C9" s="97">
        <f>IF(список!C6="","",список!C6)</f>
        <v>0</v>
      </c>
      <c r="D9" s="230"/>
      <c r="E9" s="232"/>
      <c r="F9" s="258"/>
      <c r="G9" s="232"/>
      <c r="H9" s="232"/>
      <c r="I9" s="272" t="str">
        <f t="shared" si="1"/>
        <v/>
      </c>
      <c r="J9" s="273" t="str">
        <f t="shared" si="2"/>
        <v/>
      </c>
      <c r="K9" s="230"/>
      <c r="L9" s="230"/>
      <c r="M9" s="272" t="str">
        <f t="shared" si="3"/>
        <v/>
      </c>
      <c r="N9" s="273" t="str">
        <f t="shared" si="4"/>
        <v/>
      </c>
      <c r="O9" s="258"/>
      <c r="P9" s="327" t="str">
        <f t="shared" si="5"/>
        <v/>
      </c>
      <c r="Q9" s="275" t="str">
        <f t="shared" si="6"/>
        <v/>
      </c>
      <c r="R9" s="303" t="str">
        <f t="shared" si="0"/>
        <v/>
      </c>
      <c r="S9" s="279" t="str">
        <f t="shared" si="7"/>
        <v/>
      </c>
      <c r="T9" s="230"/>
      <c r="U9" s="232"/>
      <c r="V9" s="232"/>
      <c r="W9" s="232"/>
      <c r="X9" s="232"/>
      <c r="Y9" s="230"/>
      <c r="Z9" s="232"/>
      <c r="AA9" s="230"/>
      <c r="AB9" s="278" t="str">
        <f t="shared" si="8"/>
        <v/>
      </c>
      <c r="AC9" s="279" t="str">
        <f t="shared" si="9"/>
        <v/>
      </c>
      <c r="AD9" s="230"/>
      <c r="AE9" s="232"/>
      <c r="AF9" s="258"/>
      <c r="AG9" s="278" t="str">
        <f t="shared" si="10"/>
        <v/>
      </c>
      <c r="AH9" s="279" t="str">
        <f t="shared" si="11"/>
        <v/>
      </c>
      <c r="AI9" s="280"/>
      <c r="AJ9" s="94"/>
    </row>
    <row r="10" spans="1:36" s="96" customFormat="1">
      <c r="A10" s="96">
        <f>список!A7</f>
        <v>6</v>
      </c>
      <c r="B10" s="97" t="str">
        <f>IF(список!B7="","",список!B7)</f>
        <v/>
      </c>
      <c r="C10" s="97">
        <f>IF(список!C7="","",список!C7)</f>
        <v>0</v>
      </c>
      <c r="D10" s="230"/>
      <c r="E10" s="232"/>
      <c r="F10" s="258"/>
      <c r="G10" s="232"/>
      <c r="H10" s="232"/>
      <c r="I10" s="272" t="str">
        <f t="shared" si="1"/>
        <v/>
      </c>
      <c r="J10" s="273" t="str">
        <f t="shared" si="2"/>
        <v/>
      </c>
      <c r="K10" s="230"/>
      <c r="L10" s="230"/>
      <c r="M10" s="272" t="str">
        <f t="shared" si="3"/>
        <v/>
      </c>
      <c r="N10" s="273" t="str">
        <f t="shared" si="4"/>
        <v/>
      </c>
      <c r="O10" s="258"/>
      <c r="P10" s="327" t="str">
        <f t="shared" si="5"/>
        <v/>
      </c>
      <c r="Q10" s="275" t="str">
        <f t="shared" si="6"/>
        <v/>
      </c>
      <c r="R10" s="303" t="str">
        <f t="shared" si="0"/>
        <v/>
      </c>
      <c r="S10" s="279" t="str">
        <f t="shared" si="7"/>
        <v/>
      </c>
      <c r="T10" s="230"/>
      <c r="U10" s="232"/>
      <c r="V10" s="232"/>
      <c r="W10" s="232"/>
      <c r="X10" s="232"/>
      <c r="Y10" s="230"/>
      <c r="Z10" s="232"/>
      <c r="AA10" s="230"/>
      <c r="AB10" s="278" t="str">
        <f t="shared" si="8"/>
        <v/>
      </c>
      <c r="AC10" s="279" t="str">
        <f t="shared" si="9"/>
        <v/>
      </c>
      <c r="AD10" s="230"/>
      <c r="AE10" s="232"/>
      <c r="AF10" s="258"/>
      <c r="AG10" s="278" t="str">
        <f t="shared" si="10"/>
        <v/>
      </c>
      <c r="AH10" s="279" t="str">
        <f t="shared" si="11"/>
        <v/>
      </c>
      <c r="AI10" s="280"/>
      <c r="AJ10" s="94"/>
    </row>
    <row r="11" spans="1:36" s="96" customFormat="1">
      <c r="A11" s="96">
        <f>список!A8</f>
        <v>7</v>
      </c>
      <c r="B11" s="97" t="str">
        <f>IF(список!B8="","",список!B8)</f>
        <v/>
      </c>
      <c r="C11" s="97">
        <f>IF(список!C8="","",список!C8)</f>
        <v>0</v>
      </c>
      <c r="D11" s="230"/>
      <c r="E11" s="232"/>
      <c r="F11" s="258"/>
      <c r="G11" s="232"/>
      <c r="H11" s="232"/>
      <c r="I11" s="272" t="str">
        <f t="shared" si="1"/>
        <v/>
      </c>
      <c r="J11" s="273" t="str">
        <f t="shared" si="2"/>
        <v/>
      </c>
      <c r="K11" s="230"/>
      <c r="L11" s="230"/>
      <c r="M11" s="272" t="str">
        <f t="shared" si="3"/>
        <v/>
      </c>
      <c r="N11" s="273" t="str">
        <f t="shared" si="4"/>
        <v/>
      </c>
      <c r="O11" s="258"/>
      <c r="P11" s="327" t="str">
        <f t="shared" si="5"/>
        <v/>
      </c>
      <c r="Q11" s="275" t="str">
        <f t="shared" si="6"/>
        <v/>
      </c>
      <c r="R11" s="303" t="str">
        <f t="shared" si="0"/>
        <v/>
      </c>
      <c r="S11" s="279" t="str">
        <f t="shared" si="7"/>
        <v/>
      </c>
      <c r="T11" s="230"/>
      <c r="U11" s="232"/>
      <c r="V11" s="232"/>
      <c r="W11" s="232"/>
      <c r="X11" s="232"/>
      <c r="Y11" s="230"/>
      <c r="Z11" s="232"/>
      <c r="AA11" s="230"/>
      <c r="AB11" s="278" t="str">
        <f t="shared" si="8"/>
        <v/>
      </c>
      <c r="AC11" s="279" t="str">
        <f t="shared" si="9"/>
        <v/>
      </c>
      <c r="AD11" s="230"/>
      <c r="AE11" s="232"/>
      <c r="AF11" s="258"/>
      <c r="AG11" s="278" t="str">
        <f t="shared" si="10"/>
        <v/>
      </c>
      <c r="AH11" s="279" t="str">
        <f t="shared" si="11"/>
        <v/>
      </c>
      <c r="AI11" s="280"/>
      <c r="AJ11" s="94"/>
    </row>
    <row r="12" spans="1:36" s="96" customFormat="1">
      <c r="A12" s="96">
        <f>список!A9</f>
        <v>8</v>
      </c>
      <c r="B12" s="97" t="str">
        <f>IF(список!B9="","",список!B9)</f>
        <v/>
      </c>
      <c r="C12" s="97">
        <f>IF(список!C9="","",список!C9)</f>
        <v>0</v>
      </c>
      <c r="D12" s="230"/>
      <c r="E12" s="232"/>
      <c r="F12" s="258"/>
      <c r="G12" s="232"/>
      <c r="H12" s="232"/>
      <c r="I12" s="272" t="str">
        <f t="shared" si="1"/>
        <v/>
      </c>
      <c r="J12" s="273" t="str">
        <f t="shared" si="2"/>
        <v/>
      </c>
      <c r="K12" s="230"/>
      <c r="L12" s="230"/>
      <c r="M12" s="272" t="str">
        <f t="shared" si="3"/>
        <v/>
      </c>
      <c r="N12" s="273" t="str">
        <f t="shared" si="4"/>
        <v/>
      </c>
      <c r="O12" s="258"/>
      <c r="P12" s="327" t="str">
        <f t="shared" si="5"/>
        <v/>
      </c>
      <c r="Q12" s="275" t="str">
        <f t="shared" si="6"/>
        <v/>
      </c>
      <c r="R12" s="303" t="str">
        <f t="shared" si="0"/>
        <v/>
      </c>
      <c r="S12" s="279" t="str">
        <f t="shared" si="7"/>
        <v/>
      </c>
      <c r="T12" s="230"/>
      <c r="U12" s="232"/>
      <c r="V12" s="232"/>
      <c r="W12" s="232"/>
      <c r="X12" s="232"/>
      <c r="Y12" s="230"/>
      <c r="Z12" s="232"/>
      <c r="AA12" s="230"/>
      <c r="AB12" s="278" t="str">
        <f t="shared" si="8"/>
        <v/>
      </c>
      <c r="AC12" s="279" t="str">
        <f t="shared" si="9"/>
        <v/>
      </c>
      <c r="AD12" s="230"/>
      <c r="AE12" s="232"/>
      <c r="AF12" s="258"/>
      <c r="AG12" s="278" t="str">
        <f t="shared" si="10"/>
        <v/>
      </c>
      <c r="AH12" s="279" t="str">
        <f t="shared" si="11"/>
        <v/>
      </c>
      <c r="AI12" s="280"/>
      <c r="AJ12" s="94"/>
    </row>
    <row r="13" spans="1:36" s="96" customFormat="1">
      <c r="A13" s="96">
        <f>список!A10</f>
        <v>9</v>
      </c>
      <c r="B13" s="97" t="str">
        <f>IF(список!B10="","",список!B10)</f>
        <v/>
      </c>
      <c r="C13" s="97">
        <f>IF(список!C10="","",список!C10)</f>
        <v>0</v>
      </c>
      <c r="D13" s="230"/>
      <c r="E13" s="232"/>
      <c r="F13" s="258"/>
      <c r="G13" s="232"/>
      <c r="H13" s="232"/>
      <c r="I13" s="272" t="str">
        <f t="shared" si="1"/>
        <v/>
      </c>
      <c r="J13" s="273" t="str">
        <f t="shared" si="2"/>
        <v/>
      </c>
      <c r="K13" s="230"/>
      <c r="L13" s="230"/>
      <c r="M13" s="272" t="str">
        <f t="shared" si="3"/>
        <v/>
      </c>
      <c r="N13" s="273" t="str">
        <f t="shared" si="4"/>
        <v/>
      </c>
      <c r="O13" s="258"/>
      <c r="P13" s="327" t="str">
        <f t="shared" si="5"/>
        <v/>
      </c>
      <c r="Q13" s="275" t="str">
        <f t="shared" si="6"/>
        <v/>
      </c>
      <c r="R13" s="303" t="str">
        <f t="shared" si="0"/>
        <v/>
      </c>
      <c r="S13" s="279" t="str">
        <f t="shared" si="7"/>
        <v/>
      </c>
      <c r="T13" s="230"/>
      <c r="U13" s="232"/>
      <c r="V13" s="232"/>
      <c r="W13" s="232"/>
      <c r="X13" s="232"/>
      <c r="Y13" s="230"/>
      <c r="Z13" s="232"/>
      <c r="AA13" s="230"/>
      <c r="AB13" s="278" t="str">
        <f t="shared" si="8"/>
        <v/>
      </c>
      <c r="AC13" s="279" t="str">
        <f t="shared" si="9"/>
        <v/>
      </c>
      <c r="AD13" s="230"/>
      <c r="AE13" s="232"/>
      <c r="AF13" s="258"/>
      <c r="AG13" s="278" t="str">
        <f t="shared" si="10"/>
        <v/>
      </c>
      <c r="AH13" s="279" t="str">
        <f t="shared" si="11"/>
        <v/>
      </c>
      <c r="AI13" s="280"/>
      <c r="AJ13" s="94"/>
    </row>
    <row r="14" spans="1:36" s="96" customFormat="1">
      <c r="A14" s="96">
        <f>список!A11</f>
        <v>10</v>
      </c>
      <c r="B14" s="97" t="str">
        <f>IF(список!B11="","",список!B11)</f>
        <v/>
      </c>
      <c r="C14" s="97">
        <f>IF(список!C11="","",список!C11)</f>
        <v>0</v>
      </c>
      <c r="D14" s="230"/>
      <c r="E14" s="232"/>
      <c r="F14" s="258"/>
      <c r="G14" s="232"/>
      <c r="H14" s="232"/>
      <c r="I14" s="272" t="str">
        <f t="shared" si="1"/>
        <v/>
      </c>
      <c r="J14" s="273" t="str">
        <f t="shared" si="2"/>
        <v/>
      </c>
      <c r="K14" s="230"/>
      <c r="L14" s="230"/>
      <c r="M14" s="272" t="str">
        <f t="shared" si="3"/>
        <v/>
      </c>
      <c r="N14" s="273" t="str">
        <f t="shared" si="4"/>
        <v/>
      </c>
      <c r="O14" s="258"/>
      <c r="P14" s="327" t="str">
        <f t="shared" si="5"/>
        <v/>
      </c>
      <c r="Q14" s="275" t="str">
        <f t="shared" si="6"/>
        <v/>
      </c>
      <c r="R14" s="303" t="str">
        <f t="shared" si="0"/>
        <v/>
      </c>
      <c r="S14" s="279" t="str">
        <f t="shared" si="7"/>
        <v/>
      </c>
      <c r="T14" s="230"/>
      <c r="U14" s="232"/>
      <c r="V14" s="232"/>
      <c r="W14" s="232"/>
      <c r="X14" s="232"/>
      <c r="Y14" s="230"/>
      <c r="Z14" s="232"/>
      <c r="AA14" s="230"/>
      <c r="AB14" s="278" t="str">
        <f t="shared" si="8"/>
        <v/>
      </c>
      <c r="AC14" s="279" t="str">
        <f t="shared" si="9"/>
        <v/>
      </c>
      <c r="AD14" s="230"/>
      <c r="AE14" s="232"/>
      <c r="AF14" s="258"/>
      <c r="AG14" s="278" t="str">
        <f t="shared" si="10"/>
        <v/>
      </c>
      <c r="AH14" s="279" t="str">
        <f t="shared" si="11"/>
        <v/>
      </c>
      <c r="AI14" s="280"/>
      <c r="AJ14" s="94"/>
    </row>
    <row r="15" spans="1:36" s="96" customFormat="1">
      <c r="A15" s="96">
        <f>список!A12</f>
        <v>11</v>
      </c>
      <c r="B15" s="97" t="str">
        <f>IF(список!B12="","",список!B12)</f>
        <v/>
      </c>
      <c r="C15" s="97">
        <f>IF(список!C12="","",список!C12)</f>
        <v>0</v>
      </c>
      <c r="D15" s="230"/>
      <c r="E15" s="232"/>
      <c r="F15" s="258"/>
      <c r="G15" s="232"/>
      <c r="H15" s="232"/>
      <c r="I15" s="272" t="str">
        <f t="shared" si="1"/>
        <v/>
      </c>
      <c r="J15" s="273" t="str">
        <f t="shared" si="2"/>
        <v/>
      </c>
      <c r="K15" s="230"/>
      <c r="L15" s="230"/>
      <c r="M15" s="272" t="str">
        <f t="shared" si="3"/>
        <v/>
      </c>
      <c r="N15" s="273" t="str">
        <f t="shared" si="4"/>
        <v/>
      </c>
      <c r="O15" s="258"/>
      <c r="P15" s="327" t="str">
        <f t="shared" si="5"/>
        <v/>
      </c>
      <c r="Q15" s="275" t="str">
        <f t="shared" si="6"/>
        <v/>
      </c>
      <c r="R15" s="303" t="str">
        <f t="shared" si="0"/>
        <v/>
      </c>
      <c r="S15" s="279" t="str">
        <f t="shared" si="7"/>
        <v/>
      </c>
      <c r="T15" s="230"/>
      <c r="U15" s="232"/>
      <c r="V15" s="232"/>
      <c r="W15" s="232"/>
      <c r="X15" s="232"/>
      <c r="Y15" s="230"/>
      <c r="Z15" s="232"/>
      <c r="AA15" s="230"/>
      <c r="AB15" s="278" t="str">
        <f t="shared" si="8"/>
        <v/>
      </c>
      <c r="AC15" s="279" t="str">
        <f t="shared" si="9"/>
        <v/>
      </c>
      <c r="AD15" s="230"/>
      <c r="AE15" s="232"/>
      <c r="AF15" s="258"/>
      <c r="AG15" s="278" t="str">
        <f t="shared" si="10"/>
        <v/>
      </c>
      <c r="AH15" s="279" t="str">
        <f t="shared" si="11"/>
        <v/>
      </c>
      <c r="AI15" s="280"/>
      <c r="AJ15" s="94"/>
    </row>
    <row r="16" spans="1:36" s="96" customFormat="1">
      <c r="A16" s="96">
        <f>список!A13</f>
        <v>12</v>
      </c>
      <c r="B16" s="97" t="str">
        <f>IF(список!B13="","",список!B13)</f>
        <v/>
      </c>
      <c r="C16" s="97">
        <f>IF(список!C13="","",список!C13)</f>
        <v>0</v>
      </c>
      <c r="D16" s="230"/>
      <c r="E16" s="232"/>
      <c r="F16" s="258"/>
      <c r="G16" s="232"/>
      <c r="H16" s="232"/>
      <c r="I16" s="272" t="str">
        <f t="shared" si="1"/>
        <v/>
      </c>
      <c r="J16" s="273" t="str">
        <f t="shared" si="2"/>
        <v/>
      </c>
      <c r="K16" s="230"/>
      <c r="L16" s="230"/>
      <c r="M16" s="272" t="str">
        <f t="shared" si="3"/>
        <v/>
      </c>
      <c r="N16" s="273" t="str">
        <f t="shared" si="4"/>
        <v/>
      </c>
      <c r="O16" s="258"/>
      <c r="P16" s="327" t="str">
        <f t="shared" si="5"/>
        <v/>
      </c>
      <c r="Q16" s="275" t="str">
        <f t="shared" si="6"/>
        <v/>
      </c>
      <c r="R16" s="303" t="str">
        <f t="shared" si="0"/>
        <v/>
      </c>
      <c r="S16" s="279" t="str">
        <f t="shared" si="7"/>
        <v/>
      </c>
      <c r="T16" s="230"/>
      <c r="U16" s="232"/>
      <c r="V16" s="232"/>
      <c r="W16" s="232"/>
      <c r="X16" s="232"/>
      <c r="Y16" s="230"/>
      <c r="Z16" s="232"/>
      <c r="AA16" s="230"/>
      <c r="AB16" s="278" t="str">
        <f t="shared" si="8"/>
        <v/>
      </c>
      <c r="AC16" s="279" t="str">
        <f t="shared" si="9"/>
        <v/>
      </c>
      <c r="AD16" s="230"/>
      <c r="AE16" s="232"/>
      <c r="AF16" s="258"/>
      <c r="AG16" s="278" t="str">
        <f t="shared" si="10"/>
        <v/>
      </c>
      <c r="AH16" s="279" t="str">
        <f t="shared" si="11"/>
        <v/>
      </c>
      <c r="AI16" s="280"/>
      <c r="AJ16" s="94"/>
    </row>
    <row r="17" spans="1:36" s="96" customFormat="1">
      <c r="A17" s="96">
        <f>список!A14</f>
        <v>13</v>
      </c>
      <c r="B17" s="97" t="str">
        <f>IF(список!B14="","",список!B14)</f>
        <v/>
      </c>
      <c r="C17" s="97">
        <f>IF(список!C14="","",список!C14)</f>
        <v>0</v>
      </c>
      <c r="D17" s="230"/>
      <c r="E17" s="232"/>
      <c r="F17" s="258"/>
      <c r="G17" s="232"/>
      <c r="H17" s="232"/>
      <c r="I17" s="272" t="str">
        <f t="shared" si="1"/>
        <v/>
      </c>
      <c r="J17" s="273" t="str">
        <f t="shared" si="2"/>
        <v/>
      </c>
      <c r="K17" s="230"/>
      <c r="L17" s="230"/>
      <c r="M17" s="272" t="str">
        <f t="shared" si="3"/>
        <v/>
      </c>
      <c r="N17" s="273" t="str">
        <f t="shared" si="4"/>
        <v/>
      </c>
      <c r="O17" s="258"/>
      <c r="P17" s="327" t="str">
        <f t="shared" si="5"/>
        <v/>
      </c>
      <c r="Q17" s="275" t="str">
        <f t="shared" si="6"/>
        <v/>
      </c>
      <c r="R17" s="303" t="str">
        <f t="shared" si="0"/>
        <v/>
      </c>
      <c r="S17" s="279" t="str">
        <f t="shared" si="7"/>
        <v/>
      </c>
      <c r="T17" s="230"/>
      <c r="U17" s="232"/>
      <c r="V17" s="232"/>
      <c r="W17" s="232"/>
      <c r="X17" s="232"/>
      <c r="Y17" s="230"/>
      <c r="Z17" s="232"/>
      <c r="AA17" s="230"/>
      <c r="AB17" s="278" t="str">
        <f t="shared" si="8"/>
        <v/>
      </c>
      <c r="AC17" s="279" t="str">
        <f t="shared" si="9"/>
        <v/>
      </c>
      <c r="AD17" s="230"/>
      <c r="AE17" s="232"/>
      <c r="AF17" s="258"/>
      <c r="AG17" s="278" t="str">
        <f t="shared" si="10"/>
        <v/>
      </c>
      <c r="AH17" s="279" t="str">
        <f t="shared" si="11"/>
        <v/>
      </c>
      <c r="AI17" s="280"/>
      <c r="AJ17" s="94"/>
    </row>
    <row r="18" spans="1:36" s="96" customFormat="1">
      <c r="A18" s="96">
        <f>список!A15</f>
        <v>14</v>
      </c>
      <c r="B18" s="97" t="str">
        <f>IF(список!B15="","",список!B15)</f>
        <v/>
      </c>
      <c r="C18" s="97">
        <f>IF(список!C15="","",список!C15)</f>
        <v>0</v>
      </c>
      <c r="D18" s="230"/>
      <c r="E18" s="232"/>
      <c r="F18" s="258"/>
      <c r="G18" s="232"/>
      <c r="H18" s="232"/>
      <c r="I18" s="272" t="str">
        <f t="shared" si="1"/>
        <v/>
      </c>
      <c r="J18" s="273" t="str">
        <f t="shared" si="2"/>
        <v/>
      </c>
      <c r="K18" s="230"/>
      <c r="L18" s="230"/>
      <c r="M18" s="272" t="str">
        <f t="shared" si="3"/>
        <v/>
      </c>
      <c r="N18" s="273" t="str">
        <f t="shared" si="4"/>
        <v/>
      </c>
      <c r="O18" s="258"/>
      <c r="P18" s="327" t="str">
        <f t="shared" si="5"/>
        <v/>
      </c>
      <c r="Q18" s="275" t="str">
        <f t="shared" si="6"/>
        <v/>
      </c>
      <c r="R18" s="303" t="str">
        <f t="shared" si="0"/>
        <v/>
      </c>
      <c r="S18" s="279" t="str">
        <f t="shared" si="7"/>
        <v/>
      </c>
      <c r="T18" s="230"/>
      <c r="U18" s="232"/>
      <c r="V18" s="232"/>
      <c r="W18" s="232"/>
      <c r="X18" s="232"/>
      <c r="Y18" s="230"/>
      <c r="Z18" s="232"/>
      <c r="AA18" s="230"/>
      <c r="AB18" s="278" t="str">
        <f t="shared" si="8"/>
        <v/>
      </c>
      <c r="AC18" s="279" t="str">
        <f t="shared" si="9"/>
        <v/>
      </c>
      <c r="AD18" s="230"/>
      <c r="AE18" s="232"/>
      <c r="AF18" s="258"/>
      <c r="AG18" s="278" t="str">
        <f t="shared" si="10"/>
        <v/>
      </c>
      <c r="AH18" s="279" t="str">
        <f t="shared" si="11"/>
        <v/>
      </c>
      <c r="AI18" s="280"/>
      <c r="AJ18" s="94"/>
    </row>
    <row r="19" spans="1:36" s="96" customFormat="1">
      <c r="A19" s="96">
        <f>список!A16</f>
        <v>15</v>
      </c>
      <c r="B19" s="97" t="str">
        <f>IF(список!B16="","",список!B16)</f>
        <v/>
      </c>
      <c r="C19" s="97">
        <f>IF(список!C16="","",список!C16)</f>
        <v>0</v>
      </c>
      <c r="D19" s="230"/>
      <c r="E19" s="232"/>
      <c r="F19" s="258"/>
      <c r="G19" s="232"/>
      <c r="H19" s="232"/>
      <c r="I19" s="272" t="str">
        <f t="shared" si="1"/>
        <v/>
      </c>
      <c r="J19" s="273" t="str">
        <f t="shared" si="2"/>
        <v/>
      </c>
      <c r="K19" s="230"/>
      <c r="L19" s="230"/>
      <c r="M19" s="272" t="str">
        <f t="shared" si="3"/>
        <v/>
      </c>
      <c r="N19" s="273" t="str">
        <f t="shared" si="4"/>
        <v/>
      </c>
      <c r="O19" s="258"/>
      <c r="P19" s="327" t="str">
        <f t="shared" si="5"/>
        <v/>
      </c>
      <c r="Q19" s="275" t="str">
        <f t="shared" si="6"/>
        <v/>
      </c>
      <c r="R19" s="303" t="str">
        <f t="shared" si="0"/>
        <v/>
      </c>
      <c r="S19" s="279" t="str">
        <f t="shared" si="7"/>
        <v/>
      </c>
      <c r="T19" s="230"/>
      <c r="U19" s="232"/>
      <c r="V19" s="232"/>
      <c r="W19" s="232"/>
      <c r="X19" s="232"/>
      <c r="Y19" s="230"/>
      <c r="Z19" s="232"/>
      <c r="AA19" s="230"/>
      <c r="AB19" s="278" t="str">
        <f t="shared" si="8"/>
        <v/>
      </c>
      <c r="AC19" s="279" t="str">
        <f t="shared" si="9"/>
        <v/>
      </c>
      <c r="AD19" s="230"/>
      <c r="AE19" s="232"/>
      <c r="AF19" s="258"/>
      <c r="AG19" s="278" t="str">
        <f t="shared" si="10"/>
        <v/>
      </c>
      <c r="AH19" s="279" t="str">
        <f t="shared" si="11"/>
        <v/>
      </c>
      <c r="AI19" s="280"/>
      <c r="AJ19" s="94"/>
    </row>
    <row r="20" spans="1:36" s="96" customFormat="1">
      <c r="A20" s="96">
        <f>список!A17</f>
        <v>16</v>
      </c>
      <c r="B20" s="97" t="str">
        <f>IF(список!B17="","",список!B17)</f>
        <v/>
      </c>
      <c r="C20" s="97">
        <f>IF(список!C17="","",список!C17)</f>
        <v>0</v>
      </c>
      <c r="D20" s="230"/>
      <c r="E20" s="232"/>
      <c r="F20" s="258"/>
      <c r="G20" s="232"/>
      <c r="H20" s="232"/>
      <c r="I20" s="272" t="str">
        <f t="shared" si="1"/>
        <v/>
      </c>
      <c r="J20" s="273" t="str">
        <f t="shared" si="2"/>
        <v/>
      </c>
      <c r="K20" s="230"/>
      <c r="L20" s="230"/>
      <c r="M20" s="272" t="str">
        <f t="shared" si="3"/>
        <v/>
      </c>
      <c r="N20" s="273" t="str">
        <f t="shared" si="4"/>
        <v/>
      </c>
      <c r="O20" s="258"/>
      <c r="P20" s="327" t="str">
        <f t="shared" si="5"/>
        <v/>
      </c>
      <c r="Q20" s="275" t="str">
        <f t="shared" si="6"/>
        <v/>
      </c>
      <c r="R20" s="303" t="str">
        <f t="shared" si="0"/>
        <v/>
      </c>
      <c r="S20" s="279" t="str">
        <f t="shared" si="7"/>
        <v/>
      </c>
      <c r="T20" s="230"/>
      <c r="U20" s="232"/>
      <c r="V20" s="232"/>
      <c r="W20" s="232"/>
      <c r="X20" s="232"/>
      <c r="Y20" s="230"/>
      <c r="Z20" s="232"/>
      <c r="AA20" s="230"/>
      <c r="AB20" s="278" t="str">
        <f t="shared" si="8"/>
        <v/>
      </c>
      <c r="AC20" s="279" t="str">
        <f t="shared" si="9"/>
        <v/>
      </c>
      <c r="AD20" s="230"/>
      <c r="AE20" s="232"/>
      <c r="AF20" s="258"/>
      <c r="AG20" s="278" t="str">
        <f t="shared" si="10"/>
        <v/>
      </c>
      <c r="AH20" s="279" t="str">
        <f t="shared" si="11"/>
        <v/>
      </c>
      <c r="AI20" s="280"/>
      <c r="AJ20" s="94"/>
    </row>
    <row r="21" spans="1:36" s="96" customFormat="1">
      <c r="A21" s="96">
        <f>список!A18</f>
        <v>17</v>
      </c>
      <c r="B21" s="97" t="str">
        <f>IF(список!B18="","",список!B18)</f>
        <v/>
      </c>
      <c r="C21" s="97">
        <f>IF(список!C18="","",список!C18)</f>
        <v>0</v>
      </c>
      <c r="D21" s="230"/>
      <c r="E21" s="232"/>
      <c r="F21" s="258"/>
      <c r="G21" s="232"/>
      <c r="H21" s="232"/>
      <c r="I21" s="272" t="str">
        <f t="shared" si="1"/>
        <v/>
      </c>
      <c r="J21" s="273" t="str">
        <f t="shared" si="2"/>
        <v/>
      </c>
      <c r="K21" s="230"/>
      <c r="L21" s="230"/>
      <c r="M21" s="272" t="str">
        <f t="shared" si="3"/>
        <v/>
      </c>
      <c r="N21" s="273" t="str">
        <f t="shared" si="4"/>
        <v/>
      </c>
      <c r="O21" s="258"/>
      <c r="P21" s="327" t="str">
        <f t="shared" si="5"/>
        <v/>
      </c>
      <c r="Q21" s="275" t="str">
        <f t="shared" si="6"/>
        <v/>
      </c>
      <c r="R21" s="303" t="str">
        <f t="shared" si="0"/>
        <v/>
      </c>
      <c r="S21" s="279" t="str">
        <f t="shared" si="7"/>
        <v/>
      </c>
      <c r="T21" s="230"/>
      <c r="U21" s="232"/>
      <c r="V21" s="232"/>
      <c r="W21" s="232"/>
      <c r="X21" s="232"/>
      <c r="Y21" s="230"/>
      <c r="Z21" s="232"/>
      <c r="AA21" s="230"/>
      <c r="AB21" s="278" t="str">
        <f t="shared" si="8"/>
        <v/>
      </c>
      <c r="AC21" s="279" t="str">
        <f t="shared" si="9"/>
        <v/>
      </c>
      <c r="AD21" s="230"/>
      <c r="AE21" s="232"/>
      <c r="AF21" s="258"/>
      <c r="AG21" s="278" t="str">
        <f t="shared" si="10"/>
        <v/>
      </c>
      <c r="AH21" s="279" t="str">
        <f t="shared" si="11"/>
        <v/>
      </c>
      <c r="AI21" s="280"/>
      <c r="AJ21" s="94"/>
    </row>
    <row r="22" spans="1:36" s="96" customFormat="1">
      <c r="A22" s="96">
        <f>список!A19</f>
        <v>18</v>
      </c>
      <c r="B22" s="97" t="str">
        <f>IF(список!B19="","",список!B19)</f>
        <v/>
      </c>
      <c r="C22" s="97">
        <f>IF(список!C19="","",список!C19)</f>
        <v>0</v>
      </c>
      <c r="D22" s="230"/>
      <c r="E22" s="232"/>
      <c r="F22" s="258"/>
      <c r="G22" s="232"/>
      <c r="H22" s="232"/>
      <c r="I22" s="272" t="str">
        <f t="shared" si="1"/>
        <v/>
      </c>
      <c r="J22" s="273" t="str">
        <f t="shared" si="2"/>
        <v/>
      </c>
      <c r="K22" s="230"/>
      <c r="L22" s="230"/>
      <c r="M22" s="272" t="str">
        <f t="shared" si="3"/>
        <v/>
      </c>
      <c r="N22" s="273" t="str">
        <f t="shared" si="4"/>
        <v/>
      </c>
      <c r="O22" s="258"/>
      <c r="P22" s="327" t="str">
        <f t="shared" si="5"/>
        <v/>
      </c>
      <c r="Q22" s="275" t="str">
        <f t="shared" si="6"/>
        <v/>
      </c>
      <c r="R22" s="303" t="str">
        <f t="shared" si="0"/>
        <v/>
      </c>
      <c r="S22" s="279" t="str">
        <f t="shared" si="7"/>
        <v/>
      </c>
      <c r="T22" s="230"/>
      <c r="U22" s="232"/>
      <c r="V22" s="232"/>
      <c r="W22" s="232"/>
      <c r="X22" s="232"/>
      <c r="Y22" s="230"/>
      <c r="Z22" s="232"/>
      <c r="AA22" s="230"/>
      <c r="AB22" s="278" t="str">
        <f t="shared" si="8"/>
        <v/>
      </c>
      <c r="AC22" s="279" t="str">
        <f t="shared" si="9"/>
        <v/>
      </c>
      <c r="AD22" s="230"/>
      <c r="AE22" s="232"/>
      <c r="AF22" s="258"/>
      <c r="AG22" s="278" t="str">
        <f t="shared" si="10"/>
        <v/>
      </c>
      <c r="AH22" s="279" t="str">
        <f t="shared" si="11"/>
        <v/>
      </c>
      <c r="AI22" s="280"/>
      <c r="AJ22" s="94"/>
    </row>
    <row r="23" spans="1:36" s="96" customFormat="1">
      <c r="A23" s="96">
        <f>список!A20</f>
        <v>19</v>
      </c>
      <c r="B23" s="97" t="str">
        <f>IF(список!B20="","",список!B20)</f>
        <v/>
      </c>
      <c r="C23" s="97">
        <f>IF(список!C20="","",список!C20)</f>
        <v>0</v>
      </c>
      <c r="D23" s="230"/>
      <c r="E23" s="232"/>
      <c r="F23" s="258"/>
      <c r="G23" s="232"/>
      <c r="H23" s="232"/>
      <c r="I23" s="272" t="str">
        <f t="shared" si="1"/>
        <v/>
      </c>
      <c r="J23" s="273" t="str">
        <f t="shared" si="2"/>
        <v/>
      </c>
      <c r="K23" s="230"/>
      <c r="L23" s="230"/>
      <c r="M23" s="272" t="str">
        <f t="shared" si="3"/>
        <v/>
      </c>
      <c r="N23" s="273" t="str">
        <f t="shared" si="4"/>
        <v/>
      </c>
      <c r="O23" s="258"/>
      <c r="P23" s="327" t="str">
        <f t="shared" si="5"/>
        <v/>
      </c>
      <c r="Q23" s="275" t="str">
        <f t="shared" si="6"/>
        <v/>
      </c>
      <c r="R23" s="303" t="str">
        <f t="shared" si="0"/>
        <v/>
      </c>
      <c r="S23" s="279" t="str">
        <f t="shared" si="7"/>
        <v/>
      </c>
      <c r="T23" s="230"/>
      <c r="U23" s="232"/>
      <c r="V23" s="232"/>
      <c r="W23" s="232"/>
      <c r="X23" s="232"/>
      <c r="Y23" s="230"/>
      <c r="Z23" s="232"/>
      <c r="AA23" s="230"/>
      <c r="AB23" s="278" t="str">
        <f t="shared" si="8"/>
        <v/>
      </c>
      <c r="AC23" s="279" t="str">
        <f t="shared" si="9"/>
        <v/>
      </c>
      <c r="AD23" s="230"/>
      <c r="AE23" s="232"/>
      <c r="AF23" s="258"/>
      <c r="AG23" s="278" t="str">
        <f t="shared" si="10"/>
        <v/>
      </c>
      <c r="AH23" s="279" t="str">
        <f t="shared" si="11"/>
        <v/>
      </c>
      <c r="AI23" s="280"/>
      <c r="AJ23" s="94"/>
    </row>
    <row r="24" spans="1:36" s="96" customFormat="1">
      <c r="A24" s="96">
        <f>список!A21</f>
        <v>20</v>
      </c>
      <c r="B24" s="97" t="str">
        <f>IF(список!B21="","",список!B21)</f>
        <v/>
      </c>
      <c r="C24" s="97">
        <f>IF(список!C21="","",список!C21)</f>
        <v>0</v>
      </c>
      <c r="D24" s="230"/>
      <c r="E24" s="232"/>
      <c r="F24" s="258"/>
      <c r="G24" s="232"/>
      <c r="H24" s="232"/>
      <c r="I24" s="272" t="str">
        <f t="shared" si="1"/>
        <v/>
      </c>
      <c r="J24" s="273" t="str">
        <f t="shared" si="2"/>
        <v/>
      </c>
      <c r="K24" s="230"/>
      <c r="L24" s="230"/>
      <c r="M24" s="272" t="str">
        <f t="shared" si="3"/>
        <v/>
      </c>
      <c r="N24" s="273" t="str">
        <f t="shared" si="4"/>
        <v/>
      </c>
      <c r="O24" s="258"/>
      <c r="P24" s="327" t="str">
        <f t="shared" si="5"/>
        <v/>
      </c>
      <c r="Q24" s="275" t="str">
        <f t="shared" si="6"/>
        <v/>
      </c>
      <c r="R24" s="303" t="str">
        <f t="shared" si="0"/>
        <v/>
      </c>
      <c r="S24" s="279" t="str">
        <f t="shared" si="7"/>
        <v/>
      </c>
      <c r="T24" s="230"/>
      <c r="U24" s="232"/>
      <c r="V24" s="232"/>
      <c r="W24" s="232"/>
      <c r="X24" s="232"/>
      <c r="Y24" s="230"/>
      <c r="Z24" s="232"/>
      <c r="AA24" s="230"/>
      <c r="AB24" s="278" t="str">
        <f t="shared" si="8"/>
        <v/>
      </c>
      <c r="AC24" s="279" t="str">
        <f t="shared" si="9"/>
        <v/>
      </c>
      <c r="AD24" s="230"/>
      <c r="AE24" s="232"/>
      <c r="AF24" s="258"/>
      <c r="AG24" s="278" t="str">
        <f t="shared" si="10"/>
        <v/>
      </c>
      <c r="AH24" s="279" t="str">
        <f t="shared" si="11"/>
        <v/>
      </c>
      <c r="AI24" s="280"/>
      <c r="AJ24" s="94"/>
    </row>
    <row r="25" spans="1:36" s="96" customFormat="1">
      <c r="A25" s="96">
        <f>список!A22</f>
        <v>21</v>
      </c>
      <c r="B25" s="97" t="str">
        <f>IF(список!B22="","",список!B22)</f>
        <v/>
      </c>
      <c r="C25" s="97">
        <f>IF(список!C22="","",список!C22)</f>
        <v>0</v>
      </c>
      <c r="D25" s="230"/>
      <c r="E25" s="232"/>
      <c r="F25" s="258"/>
      <c r="G25" s="232"/>
      <c r="H25" s="232"/>
      <c r="I25" s="272" t="str">
        <f t="shared" si="1"/>
        <v/>
      </c>
      <c r="J25" s="273" t="str">
        <f t="shared" si="2"/>
        <v/>
      </c>
      <c r="K25" s="230"/>
      <c r="L25" s="230"/>
      <c r="M25" s="272" t="str">
        <f t="shared" si="3"/>
        <v/>
      </c>
      <c r="N25" s="273" t="str">
        <f t="shared" si="4"/>
        <v/>
      </c>
      <c r="O25" s="258"/>
      <c r="P25" s="327" t="str">
        <f t="shared" si="5"/>
        <v/>
      </c>
      <c r="Q25" s="275" t="str">
        <f t="shared" si="6"/>
        <v/>
      </c>
      <c r="R25" s="303" t="str">
        <f t="shared" si="0"/>
        <v/>
      </c>
      <c r="S25" s="279" t="str">
        <f t="shared" si="7"/>
        <v/>
      </c>
      <c r="T25" s="230"/>
      <c r="U25" s="232"/>
      <c r="V25" s="232"/>
      <c r="W25" s="232"/>
      <c r="X25" s="232"/>
      <c r="Y25" s="230"/>
      <c r="Z25" s="232"/>
      <c r="AA25" s="230"/>
      <c r="AB25" s="278" t="str">
        <f t="shared" si="8"/>
        <v/>
      </c>
      <c r="AC25" s="279" t="str">
        <f t="shared" si="9"/>
        <v/>
      </c>
      <c r="AD25" s="230"/>
      <c r="AE25" s="232"/>
      <c r="AF25" s="258"/>
      <c r="AG25" s="278" t="str">
        <f t="shared" si="10"/>
        <v/>
      </c>
      <c r="AH25" s="279" t="str">
        <f t="shared" si="11"/>
        <v/>
      </c>
      <c r="AI25" s="280"/>
      <c r="AJ25" s="94"/>
    </row>
    <row r="26" spans="1:36" s="96" customFormat="1">
      <c r="A26" s="96">
        <f>список!A23</f>
        <v>22</v>
      </c>
      <c r="B26" s="97" t="str">
        <f>IF(список!B23="","",список!B23)</f>
        <v/>
      </c>
      <c r="C26" s="97">
        <f>IF(список!C23="","",список!C23)</f>
        <v>0</v>
      </c>
      <c r="D26" s="230"/>
      <c r="E26" s="232"/>
      <c r="F26" s="258"/>
      <c r="G26" s="232"/>
      <c r="H26" s="232"/>
      <c r="I26" s="272" t="str">
        <f t="shared" si="1"/>
        <v/>
      </c>
      <c r="J26" s="273" t="str">
        <f t="shared" si="2"/>
        <v/>
      </c>
      <c r="K26" s="230"/>
      <c r="L26" s="230"/>
      <c r="M26" s="272" t="str">
        <f t="shared" si="3"/>
        <v/>
      </c>
      <c r="N26" s="273" t="str">
        <f t="shared" si="4"/>
        <v/>
      </c>
      <c r="O26" s="258"/>
      <c r="P26" s="327" t="str">
        <f t="shared" si="5"/>
        <v/>
      </c>
      <c r="Q26" s="275" t="str">
        <f t="shared" si="6"/>
        <v/>
      </c>
      <c r="R26" s="303" t="str">
        <f t="shared" si="0"/>
        <v/>
      </c>
      <c r="S26" s="279" t="str">
        <f t="shared" si="7"/>
        <v/>
      </c>
      <c r="T26" s="230"/>
      <c r="U26" s="232"/>
      <c r="V26" s="232"/>
      <c r="W26" s="232"/>
      <c r="X26" s="232"/>
      <c r="Y26" s="230"/>
      <c r="Z26" s="232"/>
      <c r="AA26" s="230"/>
      <c r="AB26" s="278" t="str">
        <f t="shared" si="8"/>
        <v/>
      </c>
      <c r="AC26" s="279" t="str">
        <f t="shared" si="9"/>
        <v/>
      </c>
      <c r="AD26" s="230"/>
      <c r="AE26" s="232"/>
      <c r="AF26" s="258"/>
      <c r="AG26" s="278" t="str">
        <f t="shared" si="10"/>
        <v/>
      </c>
      <c r="AH26" s="279" t="str">
        <f t="shared" si="11"/>
        <v/>
      </c>
      <c r="AI26" s="280"/>
      <c r="AJ26" s="94"/>
    </row>
    <row r="27" spans="1:36" s="96" customFormat="1">
      <c r="A27" s="96">
        <f>список!A24</f>
        <v>23</v>
      </c>
      <c r="B27" s="97" t="str">
        <f>IF(список!B24="","",список!B24)</f>
        <v/>
      </c>
      <c r="C27" s="97">
        <f>IF(список!C24="","",список!C24)</f>
        <v>0</v>
      </c>
      <c r="D27" s="230"/>
      <c r="E27" s="232"/>
      <c r="F27" s="258"/>
      <c r="G27" s="232"/>
      <c r="H27" s="232"/>
      <c r="I27" s="272" t="str">
        <f t="shared" si="1"/>
        <v/>
      </c>
      <c r="J27" s="273" t="str">
        <f t="shared" si="2"/>
        <v/>
      </c>
      <c r="K27" s="230"/>
      <c r="L27" s="230"/>
      <c r="M27" s="272" t="str">
        <f t="shared" si="3"/>
        <v/>
      </c>
      <c r="N27" s="273" t="str">
        <f t="shared" si="4"/>
        <v/>
      </c>
      <c r="O27" s="258"/>
      <c r="P27" s="327" t="str">
        <f t="shared" si="5"/>
        <v/>
      </c>
      <c r="Q27" s="275" t="str">
        <f t="shared" si="6"/>
        <v/>
      </c>
      <c r="R27" s="303" t="str">
        <f t="shared" si="0"/>
        <v/>
      </c>
      <c r="S27" s="279" t="str">
        <f t="shared" si="7"/>
        <v/>
      </c>
      <c r="T27" s="230"/>
      <c r="U27" s="232"/>
      <c r="V27" s="232"/>
      <c r="W27" s="232"/>
      <c r="X27" s="232"/>
      <c r="Y27" s="230"/>
      <c r="Z27" s="232"/>
      <c r="AA27" s="230"/>
      <c r="AB27" s="278" t="str">
        <f t="shared" si="8"/>
        <v/>
      </c>
      <c r="AC27" s="279" t="str">
        <f t="shared" si="9"/>
        <v/>
      </c>
      <c r="AD27" s="230"/>
      <c r="AE27" s="232"/>
      <c r="AF27" s="258"/>
      <c r="AG27" s="278" t="str">
        <f t="shared" si="10"/>
        <v/>
      </c>
      <c r="AH27" s="279" t="str">
        <f t="shared" si="11"/>
        <v/>
      </c>
      <c r="AI27" s="280"/>
      <c r="AJ27" s="94"/>
    </row>
    <row r="28" spans="1:36" s="96" customFormat="1">
      <c r="A28" s="96">
        <f>список!A25</f>
        <v>24</v>
      </c>
      <c r="B28" s="97" t="str">
        <f>IF(список!B25="","",список!B25)</f>
        <v/>
      </c>
      <c r="C28" s="97">
        <f>IF(список!C25="","",список!C25)</f>
        <v>0</v>
      </c>
      <c r="D28" s="230"/>
      <c r="E28" s="232"/>
      <c r="F28" s="258"/>
      <c r="G28" s="232"/>
      <c r="H28" s="232"/>
      <c r="I28" s="272" t="str">
        <f t="shared" si="1"/>
        <v/>
      </c>
      <c r="J28" s="273" t="str">
        <f t="shared" si="2"/>
        <v/>
      </c>
      <c r="K28" s="230"/>
      <c r="L28" s="230"/>
      <c r="M28" s="272" t="str">
        <f t="shared" si="3"/>
        <v/>
      </c>
      <c r="N28" s="273" t="str">
        <f t="shared" si="4"/>
        <v/>
      </c>
      <c r="O28" s="258"/>
      <c r="P28" s="327" t="str">
        <f t="shared" si="5"/>
        <v/>
      </c>
      <c r="Q28" s="275" t="str">
        <f t="shared" si="6"/>
        <v/>
      </c>
      <c r="R28" s="303" t="str">
        <f t="shared" si="0"/>
        <v/>
      </c>
      <c r="S28" s="279" t="str">
        <f t="shared" si="7"/>
        <v/>
      </c>
      <c r="T28" s="230"/>
      <c r="U28" s="232"/>
      <c r="V28" s="232"/>
      <c r="W28" s="232"/>
      <c r="X28" s="232"/>
      <c r="Y28" s="230"/>
      <c r="Z28" s="232"/>
      <c r="AA28" s="230"/>
      <c r="AB28" s="278" t="str">
        <f t="shared" si="8"/>
        <v/>
      </c>
      <c r="AC28" s="279" t="str">
        <f t="shared" si="9"/>
        <v/>
      </c>
      <c r="AD28" s="230"/>
      <c r="AE28" s="232"/>
      <c r="AF28" s="258"/>
      <c r="AG28" s="278" t="str">
        <f t="shared" si="10"/>
        <v/>
      </c>
      <c r="AH28" s="279" t="str">
        <f t="shared" si="11"/>
        <v/>
      </c>
      <c r="AI28" s="280"/>
      <c r="AJ28" s="94"/>
    </row>
    <row r="29" spans="1:36" s="96" customFormat="1">
      <c r="A29" s="96">
        <f>список!A26</f>
        <v>25</v>
      </c>
      <c r="B29" s="97" t="str">
        <f>IF(список!B26="","",список!B26)</f>
        <v/>
      </c>
      <c r="C29" s="97">
        <f>IF(список!C26="","",список!C26)</f>
        <v>0</v>
      </c>
      <c r="D29" s="230"/>
      <c r="E29" s="232"/>
      <c r="F29" s="258"/>
      <c r="G29" s="232"/>
      <c r="H29" s="232"/>
      <c r="I29" s="272" t="str">
        <f t="shared" si="1"/>
        <v/>
      </c>
      <c r="J29" s="273" t="str">
        <f t="shared" si="2"/>
        <v/>
      </c>
      <c r="K29" s="230"/>
      <c r="L29" s="230"/>
      <c r="M29" s="272" t="str">
        <f t="shared" si="3"/>
        <v/>
      </c>
      <c r="N29" s="273" t="str">
        <f t="shared" si="4"/>
        <v/>
      </c>
      <c r="O29" s="258"/>
      <c r="P29" s="327" t="str">
        <f t="shared" si="5"/>
        <v/>
      </c>
      <c r="Q29" s="275" t="str">
        <f t="shared" si="6"/>
        <v/>
      </c>
      <c r="R29" s="303" t="str">
        <f t="shared" si="0"/>
        <v/>
      </c>
      <c r="S29" s="279" t="str">
        <f t="shared" si="7"/>
        <v/>
      </c>
      <c r="T29" s="230"/>
      <c r="U29" s="232"/>
      <c r="V29" s="232"/>
      <c r="W29" s="232"/>
      <c r="X29" s="232"/>
      <c r="Y29" s="230"/>
      <c r="Z29" s="232"/>
      <c r="AA29" s="230"/>
      <c r="AB29" s="278" t="str">
        <f t="shared" si="8"/>
        <v/>
      </c>
      <c r="AC29" s="279" t="str">
        <f t="shared" si="9"/>
        <v/>
      </c>
      <c r="AD29" s="230"/>
      <c r="AE29" s="232"/>
      <c r="AF29" s="258"/>
      <c r="AG29" s="278" t="str">
        <f t="shared" si="10"/>
        <v/>
      </c>
      <c r="AH29" s="279" t="str">
        <f t="shared" si="11"/>
        <v/>
      </c>
      <c r="AI29" s="280"/>
      <c r="AJ29" s="94"/>
    </row>
    <row r="30" spans="1:36" s="96" customFormat="1">
      <c r="A30" s="96">
        <f>список!A27</f>
        <v>26</v>
      </c>
      <c r="B30" s="97" t="str">
        <f>IF(список!B27="","",список!B27)</f>
        <v/>
      </c>
      <c r="C30" s="97">
        <f>IF(список!C27="","",список!C27)</f>
        <v>0</v>
      </c>
      <c r="D30" s="230"/>
      <c r="E30" s="232"/>
      <c r="F30" s="258"/>
      <c r="G30" s="232"/>
      <c r="H30" s="232"/>
      <c r="I30" s="272" t="str">
        <f t="shared" si="1"/>
        <v/>
      </c>
      <c r="J30" s="273" t="str">
        <f t="shared" si="2"/>
        <v/>
      </c>
      <c r="K30" s="230"/>
      <c r="L30" s="230"/>
      <c r="M30" s="272" t="str">
        <f t="shared" si="3"/>
        <v/>
      </c>
      <c r="N30" s="273" t="str">
        <f t="shared" si="4"/>
        <v/>
      </c>
      <c r="O30" s="258"/>
      <c r="P30" s="327" t="str">
        <f t="shared" si="5"/>
        <v/>
      </c>
      <c r="Q30" s="275" t="str">
        <f t="shared" si="6"/>
        <v/>
      </c>
      <c r="R30" s="303" t="str">
        <f t="shared" si="0"/>
        <v/>
      </c>
      <c r="S30" s="279" t="str">
        <f t="shared" si="7"/>
        <v/>
      </c>
      <c r="T30" s="230"/>
      <c r="U30" s="232"/>
      <c r="V30" s="232"/>
      <c r="W30" s="232"/>
      <c r="X30" s="232"/>
      <c r="Y30" s="230"/>
      <c r="Z30" s="232"/>
      <c r="AA30" s="230"/>
      <c r="AB30" s="278" t="str">
        <f t="shared" si="8"/>
        <v/>
      </c>
      <c r="AC30" s="279" t="str">
        <f t="shared" si="9"/>
        <v/>
      </c>
      <c r="AD30" s="230"/>
      <c r="AE30" s="232"/>
      <c r="AF30" s="258"/>
      <c r="AG30" s="278" t="str">
        <f t="shared" si="10"/>
        <v/>
      </c>
      <c r="AH30" s="279" t="str">
        <f t="shared" si="11"/>
        <v/>
      </c>
      <c r="AI30" s="280"/>
      <c r="AJ30" s="94"/>
    </row>
    <row r="31" spans="1:36" s="96" customFormat="1">
      <c r="A31" s="96">
        <f>список!A28</f>
        <v>27</v>
      </c>
      <c r="B31" s="97" t="str">
        <f>IF(список!B28="","",список!B28)</f>
        <v/>
      </c>
      <c r="C31" s="97">
        <f>IF(список!C28="","",список!C28)</f>
        <v>0</v>
      </c>
      <c r="D31" s="230"/>
      <c r="E31" s="232"/>
      <c r="F31" s="258"/>
      <c r="G31" s="232"/>
      <c r="H31" s="232"/>
      <c r="I31" s="272" t="str">
        <f t="shared" si="1"/>
        <v/>
      </c>
      <c r="J31" s="273" t="str">
        <f t="shared" si="2"/>
        <v/>
      </c>
      <c r="K31" s="230"/>
      <c r="L31" s="230"/>
      <c r="M31" s="272" t="str">
        <f t="shared" si="3"/>
        <v/>
      </c>
      <c r="N31" s="273" t="str">
        <f t="shared" si="4"/>
        <v/>
      </c>
      <c r="O31" s="258"/>
      <c r="P31" s="327" t="str">
        <f t="shared" si="5"/>
        <v/>
      </c>
      <c r="Q31" s="275" t="str">
        <f t="shared" si="6"/>
        <v/>
      </c>
      <c r="R31" s="303" t="str">
        <f t="shared" si="0"/>
        <v/>
      </c>
      <c r="S31" s="279" t="str">
        <f t="shared" si="7"/>
        <v/>
      </c>
      <c r="T31" s="230"/>
      <c r="U31" s="232"/>
      <c r="V31" s="232"/>
      <c r="W31" s="232"/>
      <c r="X31" s="232"/>
      <c r="Y31" s="230"/>
      <c r="Z31" s="232"/>
      <c r="AA31" s="230"/>
      <c r="AB31" s="278" t="str">
        <f t="shared" si="8"/>
        <v/>
      </c>
      <c r="AC31" s="279" t="str">
        <f t="shared" si="9"/>
        <v/>
      </c>
      <c r="AD31" s="230"/>
      <c r="AE31" s="232"/>
      <c r="AF31" s="258"/>
      <c r="AG31" s="278" t="str">
        <f t="shared" si="10"/>
        <v/>
      </c>
      <c r="AH31" s="279" t="str">
        <f t="shared" si="11"/>
        <v/>
      </c>
      <c r="AI31" s="280"/>
      <c r="AJ31" s="94"/>
    </row>
    <row r="32" spans="1:36" s="96" customFormat="1">
      <c r="A32" s="96">
        <f>список!A29</f>
        <v>28</v>
      </c>
      <c r="B32" s="97" t="str">
        <f>IF(список!B29="","",список!B29)</f>
        <v/>
      </c>
      <c r="C32" s="97">
        <f>IF(список!C29="","",список!C29)</f>
        <v>0</v>
      </c>
      <c r="D32" s="230"/>
      <c r="E32" s="232"/>
      <c r="F32" s="258"/>
      <c r="G32" s="232"/>
      <c r="H32" s="258"/>
      <c r="I32" s="272" t="str">
        <f t="shared" si="1"/>
        <v/>
      </c>
      <c r="J32" s="273" t="str">
        <f t="shared" si="2"/>
        <v/>
      </c>
      <c r="K32" s="230"/>
      <c r="L32" s="258"/>
      <c r="M32" s="272" t="str">
        <f t="shared" si="3"/>
        <v/>
      </c>
      <c r="N32" s="273" t="str">
        <f t="shared" si="4"/>
        <v/>
      </c>
      <c r="O32" s="258"/>
      <c r="P32" s="327" t="str">
        <f t="shared" si="5"/>
        <v/>
      </c>
      <c r="Q32" s="275" t="str">
        <f t="shared" si="6"/>
        <v/>
      </c>
      <c r="R32" s="303" t="str">
        <f t="shared" si="0"/>
        <v/>
      </c>
      <c r="S32" s="279" t="str">
        <f t="shared" si="7"/>
        <v/>
      </c>
      <c r="T32" s="230"/>
      <c r="U32" s="258"/>
      <c r="V32" s="232"/>
      <c r="W32" s="232"/>
      <c r="X32" s="258"/>
      <c r="Y32" s="230"/>
      <c r="Z32" s="258"/>
      <c r="AA32" s="258"/>
      <c r="AB32" s="278" t="str">
        <f t="shared" si="8"/>
        <v/>
      </c>
      <c r="AC32" s="279" t="str">
        <f t="shared" si="9"/>
        <v/>
      </c>
      <c r="AD32" s="232"/>
      <c r="AE32" s="232"/>
      <c r="AF32" s="258"/>
      <c r="AG32" s="278" t="str">
        <f t="shared" si="10"/>
        <v/>
      </c>
      <c r="AH32" s="279" t="str">
        <f t="shared" si="11"/>
        <v/>
      </c>
      <c r="AI32" s="280"/>
      <c r="AJ32" s="94"/>
    </row>
    <row r="33" spans="1:36" s="96" customFormat="1">
      <c r="A33" s="96">
        <f>список!A30</f>
        <v>29</v>
      </c>
      <c r="B33" s="97" t="str">
        <f>IF(список!B30="","",список!B30)</f>
        <v/>
      </c>
      <c r="C33" s="97">
        <f>IF(список!C30="","",список!C30)</f>
        <v>0</v>
      </c>
      <c r="D33" s="230"/>
      <c r="E33" s="232"/>
      <c r="F33" s="258"/>
      <c r="G33" s="232"/>
      <c r="H33" s="258"/>
      <c r="I33" s="272" t="str">
        <f t="shared" si="1"/>
        <v/>
      </c>
      <c r="J33" s="273" t="str">
        <f t="shared" si="2"/>
        <v/>
      </c>
      <c r="K33" s="232"/>
      <c r="L33" s="258"/>
      <c r="M33" s="272" t="str">
        <f t="shared" si="3"/>
        <v/>
      </c>
      <c r="N33" s="273" t="str">
        <f t="shared" si="4"/>
        <v/>
      </c>
      <c r="O33" s="258"/>
      <c r="P33" s="327" t="str">
        <f t="shared" si="5"/>
        <v/>
      </c>
      <c r="Q33" s="275" t="str">
        <f t="shared" si="6"/>
        <v/>
      </c>
      <c r="R33" s="303" t="str">
        <f t="shared" si="0"/>
        <v/>
      </c>
      <c r="S33" s="279" t="str">
        <f t="shared" si="7"/>
        <v/>
      </c>
      <c r="T33" s="230"/>
      <c r="U33" s="232"/>
      <c r="V33" s="232"/>
      <c r="W33" s="232"/>
      <c r="X33" s="258"/>
      <c r="Y33" s="232"/>
      <c r="Z33" s="232"/>
      <c r="AA33" s="258"/>
      <c r="AB33" s="278" t="str">
        <f t="shared" si="8"/>
        <v/>
      </c>
      <c r="AC33" s="279" t="str">
        <f t="shared" si="9"/>
        <v/>
      </c>
      <c r="AD33" s="232"/>
      <c r="AE33" s="232"/>
      <c r="AF33" s="258"/>
      <c r="AG33" s="278" t="str">
        <f t="shared" si="10"/>
        <v/>
      </c>
      <c r="AH33" s="279" t="str">
        <f t="shared" si="11"/>
        <v/>
      </c>
      <c r="AI33" s="280"/>
      <c r="AJ33" s="94"/>
    </row>
    <row r="34" spans="1:36" s="96" customFormat="1">
      <c r="A34" s="96">
        <f>список!A31</f>
        <v>30</v>
      </c>
      <c r="B34" s="97" t="str">
        <f>IF(список!B31="","",список!B31)</f>
        <v/>
      </c>
      <c r="C34" s="97">
        <f>IF(список!C31="","",список!C31)</f>
        <v>0</v>
      </c>
      <c r="D34" s="230"/>
      <c r="E34" s="232"/>
      <c r="F34" s="258"/>
      <c r="G34" s="232"/>
      <c r="H34" s="258"/>
      <c r="I34" s="272" t="str">
        <f t="shared" si="1"/>
        <v/>
      </c>
      <c r="J34" s="273" t="str">
        <f t="shared" si="2"/>
        <v/>
      </c>
      <c r="K34" s="232"/>
      <c r="L34" s="258"/>
      <c r="M34" s="272" t="str">
        <f t="shared" si="3"/>
        <v/>
      </c>
      <c r="N34" s="273" t="str">
        <f t="shared" si="4"/>
        <v/>
      </c>
      <c r="O34" s="258"/>
      <c r="P34" s="327" t="str">
        <f t="shared" si="5"/>
        <v/>
      </c>
      <c r="Q34" s="275" t="str">
        <f t="shared" si="6"/>
        <v/>
      </c>
      <c r="R34" s="303" t="str">
        <f t="shared" si="0"/>
        <v/>
      </c>
      <c r="S34" s="279" t="str">
        <f t="shared" si="7"/>
        <v/>
      </c>
      <c r="T34" s="249"/>
      <c r="U34" s="83"/>
      <c r="V34" s="83"/>
      <c r="W34" s="83"/>
      <c r="X34" s="83"/>
      <c r="Y34" s="83"/>
      <c r="Z34" s="83"/>
      <c r="AA34" s="225"/>
      <c r="AB34" s="278" t="str">
        <f t="shared" si="8"/>
        <v/>
      </c>
      <c r="AC34" s="279" t="str">
        <f t="shared" si="9"/>
        <v/>
      </c>
      <c r="AD34" s="232"/>
      <c r="AE34" s="232"/>
      <c r="AF34" s="258"/>
      <c r="AG34" s="278" t="str">
        <f t="shared" si="10"/>
        <v/>
      </c>
      <c r="AH34" s="279" t="str">
        <f t="shared" si="11"/>
        <v/>
      </c>
      <c r="AI34" s="280"/>
      <c r="AJ34" s="94"/>
    </row>
    <row r="35" spans="1:36" s="96" customFormat="1">
      <c r="A35" s="96">
        <f>список!A32</f>
        <v>31</v>
      </c>
      <c r="B35" s="97" t="str">
        <f>IF(список!B32="","",список!B32)</f>
        <v/>
      </c>
      <c r="C35" s="97">
        <f>IF(список!C32="","",список!C32)</f>
        <v>0</v>
      </c>
      <c r="D35" s="230"/>
      <c r="E35" s="232"/>
      <c r="F35" s="232"/>
      <c r="G35" s="232"/>
      <c r="H35" s="258"/>
      <c r="I35" s="272" t="str">
        <f t="shared" si="1"/>
        <v/>
      </c>
      <c r="J35" s="273" t="str">
        <f t="shared" si="2"/>
        <v/>
      </c>
      <c r="K35" s="232"/>
      <c r="L35" s="258"/>
      <c r="M35" s="272" t="str">
        <f t="shared" si="3"/>
        <v/>
      </c>
      <c r="N35" s="273" t="str">
        <f t="shared" si="4"/>
        <v/>
      </c>
      <c r="O35" s="258"/>
      <c r="P35" s="327" t="str">
        <f t="shared" si="5"/>
        <v/>
      </c>
      <c r="Q35" s="275" t="str">
        <f t="shared" si="6"/>
        <v/>
      </c>
      <c r="R35" s="303" t="str">
        <f t="shared" si="0"/>
        <v/>
      </c>
      <c r="S35" s="279" t="str">
        <f t="shared" si="7"/>
        <v/>
      </c>
      <c r="T35" s="249"/>
      <c r="U35" s="83"/>
      <c r="V35" s="83"/>
      <c r="W35" s="83"/>
      <c r="X35" s="83"/>
      <c r="Y35" s="83"/>
      <c r="Z35" s="83"/>
      <c r="AA35" s="225"/>
      <c r="AB35" s="278" t="str">
        <f t="shared" si="8"/>
        <v/>
      </c>
      <c r="AC35" s="279" t="str">
        <f t="shared" si="9"/>
        <v/>
      </c>
      <c r="AD35" s="232"/>
      <c r="AE35" s="232"/>
      <c r="AF35" s="258"/>
      <c r="AG35" s="278" t="str">
        <f t="shared" si="10"/>
        <v/>
      </c>
      <c r="AH35" s="279" t="str">
        <f t="shared" si="11"/>
        <v/>
      </c>
      <c r="AI35" s="280"/>
      <c r="AJ35" s="94"/>
    </row>
    <row r="36" spans="1:36" s="96" customFormat="1">
      <c r="A36" s="96">
        <f>список!A33</f>
        <v>32</v>
      </c>
      <c r="B36" s="97" t="str">
        <f>IF(список!B33="","",список!B33)</f>
        <v/>
      </c>
      <c r="C36" s="97">
        <f>IF(список!C33="","",список!C33)</f>
        <v>0</v>
      </c>
      <c r="D36" s="230"/>
      <c r="E36" s="232"/>
      <c r="F36" s="232"/>
      <c r="G36" s="232"/>
      <c r="H36" s="258"/>
      <c r="I36" s="272" t="str">
        <f t="shared" si="1"/>
        <v/>
      </c>
      <c r="J36" s="273" t="str">
        <f t="shared" si="2"/>
        <v/>
      </c>
      <c r="K36" s="232"/>
      <c r="L36" s="258"/>
      <c r="M36" s="272" t="str">
        <f t="shared" si="3"/>
        <v/>
      </c>
      <c r="N36" s="273" t="str">
        <f t="shared" si="4"/>
        <v/>
      </c>
      <c r="O36" s="258"/>
      <c r="P36" s="327" t="str">
        <f t="shared" si="5"/>
        <v/>
      </c>
      <c r="Q36" s="275" t="str">
        <f t="shared" si="6"/>
        <v/>
      </c>
      <c r="R36" s="303" t="str">
        <f t="shared" si="0"/>
        <v/>
      </c>
      <c r="S36" s="279" t="str">
        <f t="shared" si="7"/>
        <v/>
      </c>
      <c r="T36" s="249"/>
      <c r="U36" s="83"/>
      <c r="V36" s="83"/>
      <c r="W36" s="83"/>
      <c r="X36" s="83"/>
      <c r="Y36" s="83"/>
      <c r="Z36" s="83"/>
      <c r="AA36" s="225"/>
      <c r="AB36" s="278" t="str">
        <f t="shared" si="8"/>
        <v/>
      </c>
      <c r="AC36" s="279" t="str">
        <f t="shared" si="9"/>
        <v/>
      </c>
      <c r="AD36" s="232"/>
      <c r="AE36" s="232"/>
      <c r="AF36" s="258"/>
      <c r="AG36" s="278" t="str">
        <f t="shared" si="10"/>
        <v/>
      </c>
      <c r="AH36" s="279" t="str">
        <f t="shared" si="11"/>
        <v/>
      </c>
      <c r="AI36" s="280"/>
      <c r="AJ36" s="94"/>
    </row>
    <row r="37" spans="1:36" s="96" customFormat="1">
      <c r="A37" s="96">
        <f>список!A34</f>
        <v>33</v>
      </c>
      <c r="B37" s="97" t="str">
        <f>IF(список!B34="","",список!B34)</f>
        <v/>
      </c>
      <c r="C37" s="97">
        <f>IF(список!C34="","",список!C34)</f>
        <v>0</v>
      </c>
      <c r="D37" s="230"/>
      <c r="E37" s="232"/>
      <c r="F37" s="232"/>
      <c r="G37" s="232"/>
      <c r="H37" s="258"/>
      <c r="I37" s="272" t="str">
        <f t="shared" si="1"/>
        <v/>
      </c>
      <c r="J37" s="273" t="str">
        <f t="shared" si="2"/>
        <v/>
      </c>
      <c r="K37" s="232"/>
      <c r="L37" s="258"/>
      <c r="M37" s="272" t="str">
        <f t="shared" si="3"/>
        <v/>
      </c>
      <c r="N37" s="273" t="str">
        <f t="shared" si="4"/>
        <v/>
      </c>
      <c r="O37" s="269"/>
      <c r="P37" s="327" t="str">
        <f t="shared" si="5"/>
        <v/>
      </c>
      <c r="Q37" s="275" t="str">
        <f t="shared" si="6"/>
        <v/>
      </c>
      <c r="R37" s="303" t="str">
        <f t="shared" si="0"/>
        <v/>
      </c>
      <c r="S37" s="279" t="str">
        <f t="shared" si="7"/>
        <v/>
      </c>
      <c r="T37" s="249"/>
      <c r="U37" s="83"/>
      <c r="V37" s="83"/>
      <c r="W37" s="83"/>
      <c r="X37" s="83"/>
      <c r="Y37" s="83"/>
      <c r="Z37" s="83"/>
      <c r="AA37" s="225"/>
      <c r="AB37" s="278" t="str">
        <f t="shared" si="8"/>
        <v/>
      </c>
      <c r="AC37" s="279" t="str">
        <f t="shared" si="9"/>
        <v/>
      </c>
      <c r="AD37" s="249"/>
      <c r="AE37" s="83"/>
      <c r="AF37" s="225"/>
      <c r="AG37" s="278" t="str">
        <f t="shared" si="10"/>
        <v/>
      </c>
      <c r="AH37" s="279" t="str">
        <f t="shared" si="11"/>
        <v/>
      </c>
      <c r="AI37" s="280"/>
      <c r="AJ37" s="94"/>
    </row>
    <row r="38" spans="1:36">
      <c r="A38" s="96">
        <f>список!A35</f>
        <v>34</v>
      </c>
      <c r="B38" s="97" t="str">
        <f>IF(список!B35="","",список!B35)</f>
        <v/>
      </c>
      <c r="C38" s="97">
        <f>IF(список!C35="","",список!C35)</f>
        <v>0</v>
      </c>
      <c r="D38" s="84"/>
      <c r="E38" s="84"/>
      <c r="F38" s="84"/>
      <c r="G38" s="84"/>
      <c r="H38" s="248"/>
      <c r="I38" s="272" t="str">
        <f t="shared" si="1"/>
        <v/>
      </c>
      <c r="J38" s="273" t="str">
        <f t="shared" si="2"/>
        <v/>
      </c>
      <c r="K38" s="250"/>
      <c r="L38" s="248"/>
      <c r="M38" s="272" t="str">
        <f t="shared" si="3"/>
        <v/>
      </c>
      <c r="N38" s="273" t="str">
        <f t="shared" si="4"/>
        <v/>
      </c>
      <c r="O38" s="299"/>
      <c r="P38" s="327" t="str">
        <f t="shared" si="5"/>
        <v/>
      </c>
      <c r="Q38" s="275" t="str">
        <f t="shared" si="6"/>
        <v/>
      </c>
      <c r="R38" s="303" t="str">
        <f t="shared" si="0"/>
        <v/>
      </c>
      <c r="S38" s="279" t="str">
        <f t="shared" si="7"/>
        <v/>
      </c>
      <c r="T38" s="250"/>
      <c r="U38" s="84"/>
      <c r="V38" s="84"/>
      <c r="W38" s="84"/>
      <c r="X38" s="84"/>
      <c r="Y38" s="84"/>
      <c r="Z38" s="84"/>
      <c r="AA38" s="248"/>
      <c r="AB38" s="278" t="str">
        <f t="shared" si="8"/>
        <v/>
      </c>
      <c r="AC38" s="279" t="str">
        <f t="shared" si="9"/>
        <v/>
      </c>
      <c r="AD38" s="250"/>
      <c r="AE38" s="84"/>
      <c r="AF38" s="248"/>
      <c r="AG38" s="278" t="str">
        <f t="shared" si="10"/>
        <v/>
      </c>
      <c r="AH38" s="279" t="str">
        <f t="shared" si="11"/>
        <v/>
      </c>
      <c r="AI38" s="114"/>
    </row>
    <row r="39" spans="1:36" ht="15.75" thickBot="1">
      <c r="A39" s="96">
        <f>список!A36</f>
        <v>35</v>
      </c>
      <c r="B39" s="97" t="str">
        <f>IF(список!B36="","",список!B36)</f>
        <v/>
      </c>
      <c r="C39" s="97">
        <f>IF(список!C36="","",список!C36)</f>
        <v>0</v>
      </c>
      <c r="D39" s="84"/>
      <c r="E39" s="84"/>
      <c r="F39" s="84"/>
      <c r="G39" s="84"/>
      <c r="H39" s="248"/>
      <c r="I39" s="306" t="str">
        <f t="shared" si="1"/>
        <v/>
      </c>
      <c r="J39" s="307" t="str">
        <f t="shared" si="2"/>
        <v/>
      </c>
      <c r="K39" s="250"/>
      <c r="L39" s="248"/>
      <c r="M39" s="306" t="str">
        <f t="shared" si="3"/>
        <v/>
      </c>
      <c r="N39" s="307" t="str">
        <f t="shared" si="4"/>
        <v/>
      </c>
      <c r="O39" s="299"/>
      <c r="P39" s="328" t="str">
        <f t="shared" si="5"/>
        <v/>
      </c>
      <c r="Q39" s="305" t="str">
        <f t="shared" si="6"/>
        <v/>
      </c>
      <c r="R39" s="304" t="str">
        <f t="shared" si="0"/>
        <v/>
      </c>
      <c r="S39" s="300" t="str">
        <f t="shared" si="7"/>
        <v/>
      </c>
      <c r="T39" s="250"/>
      <c r="U39" s="84"/>
      <c r="V39" s="84"/>
      <c r="W39" s="84"/>
      <c r="X39" s="84"/>
      <c r="Y39" s="84"/>
      <c r="Z39" s="84"/>
      <c r="AA39" s="248"/>
      <c r="AB39" s="301" t="str">
        <f t="shared" si="8"/>
        <v/>
      </c>
      <c r="AC39" s="300" t="str">
        <f t="shared" si="9"/>
        <v/>
      </c>
      <c r="AD39" s="250"/>
      <c r="AE39" s="84"/>
      <c r="AF39" s="248"/>
      <c r="AG39" s="301" t="str">
        <f t="shared" si="10"/>
        <v/>
      </c>
      <c r="AH39" s="300"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 ref="AD2:AH2"/>
    <mergeCell ref="B3:B4"/>
    <mergeCell ref="C3:C4"/>
    <mergeCell ref="AI3:AJ4"/>
    <mergeCell ref="T3:T4"/>
    <mergeCell ref="V3:V4"/>
    <mergeCell ref="W3:W4"/>
    <mergeCell ref="X3:X4"/>
    <mergeCell ref="Y3:Y4"/>
    <mergeCell ref="AE3:AE4"/>
    <mergeCell ref="AF3:AF4"/>
    <mergeCell ref="U3:U4"/>
    <mergeCell ref="AA3:AA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12" zoomScale="70" zoomScaleNormal="70" workbookViewId="0">
      <selection activeCell="P31" sqref="D4:P31"/>
    </sheetView>
  </sheetViews>
  <sheetFormatPr defaultColWidth="9.140625" defaultRowHeight="15"/>
  <cols>
    <col min="1" max="1" width="9.140625" style="82"/>
    <col min="2" max="2" width="22.5703125" style="82" customWidth="1"/>
    <col min="3" max="16384" width="9.140625" style="82"/>
  </cols>
  <sheetData>
    <row r="1" spans="1:28">
      <c r="A1" s="367" t="s">
        <v>133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row>
    <row r="2" spans="1:28" ht="35.25" customHeight="1">
      <c r="A2" s="443" t="str">
        <f>список!A1</f>
        <v>№</v>
      </c>
      <c r="B2" s="381" t="str">
        <f>список!B1</f>
        <v>Фамилия, имя воспитанника</v>
      </c>
      <c r="C2" s="384" t="str">
        <f>[2]список!C1</f>
        <v xml:space="preserve">дата </v>
      </c>
      <c r="D2" s="365" t="s">
        <v>134</v>
      </c>
      <c r="E2" s="365"/>
      <c r="F2" s="365"/>
      <c r="G2" s="365"/>
      <c r="H2" s="365"/>
      <c r="I2" s="365"/>
      <c r="J2" s="365"/>
      <c r="K2" s="365"/>
      <c r="L2" s="365"/>
      <c r="M2" s="365"/>
      <c r="N2" s="365"/>
      <c r="O2" s="365"/>
      <c r="P2" s="365"/>
      <c r="Q2" s="365"/>
      <c r="R2" s="365"/>
      <c r="S2" s="430" t="s">
        <v>140</v>
      </c>
      <c r="T2" s="379"/>
      <c r="U2" s="379"/>
      <c r="V2" s="379"/>
      <c r="W2" s="379"/>
      <c r="X2" s="379"/>
      <c r="Y2" s="379"/>
      <c r="Z2" s="380"/>
      <c r="AA2" s="364"/>
      <c r="AB2" s="364"/>
    </row>
    <row r="3" spans="1:28" s="87" customFormat="1" ht="250.5" customHeight="1" thickBot="1">
      <c r="A3" s="444"/>
      <c r="B3" s="382"/>
      <c r="C3" s="385"/>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7" t="s">
        <v>0</v>
      </c>
      <c r="R3" s="378"/>
      <c r="S3" s="130" t="s">
        <v>243</v>
      </c>
      <c r="T3" s="134" t="s">
        <v>244</v>
      </c>
      <c r="U3" s="134" t="s">
        <v>245</v>
      </c>
      <c r="V3" s="134" t="s">
        <v>246</v>
      </c>
      <c r="W3" s="134" t="s">
        <v>316</v>
      </c>
      <c r="X3" s="134" t="s">
        <v>248</v>
      </c>
      <c r="Y3" s="374" t="s">
        <v>0</v>
      </c>
      <c r="Z3" s="374"/>
      <c r="AA3" s="445"/>
      <c r="AB3" s="445"/>
    </row>
    <row r="4" spans="1:28" ht="15.75">
      <c r="A4" s="82">
        <f>список!A2</f>
        <v>1</v>
      </c>
      <c r="B4" s="91" t="str">
        <f>IF(список!B2="","",список!B2)</f>
        <v/>
      </c>
      <c r="C4" s="91" t="str">
        <f>IF(список!C2="","",список!C2)</f>
        <v/>
      </c>
      <c r="D4" s="83"/>
      <c r="E4" s="83"/>
      <c r="F4" s="83"/>
      <c r="G4" s="83"/>
      <c r="H4" s="83"/>
      <c r="I4" s="83"/>
      <c r="J4" s="83"/>
      <c r="K4" s="228"/>
      <c r="L4" s="233"/>
      <c r="M4" s="233"/>
      <c r="N4" s="233"/>
      <c r="O4" s="233"/>
      <c r="P4" s="233"/>
      <c r="Q4" s="281" t="str">
        <f>IF(D4="","",IF(E4="","",IF(F4="","",IF(G4="","",IF(H4="","",IF(I4="","",IF(J4="","",IF(K4="","",IF(L4="","",IF(M4="","",IF(N4="","",IF(O4="","",IF(P4="","",SUM(D4:O4)/13)))))))))))))</f>
        <v/>
      </c>
      <c r="R4" s="282" t="str">
        <f>IF(Q4="","",IF(Q4&gt;1.5,"сформирован",IF(Q4&lt;0.5,"не сформирован", "в стадии формирования")))</f>
        <v/>
      </c>
      <c r="S4" s="228"/>
      <c r="T4" s="233"/>
      <c r="U4" s="233"/>
      <c r="V4" s="233"/>
      <c r="W4" s="233"/>
      <c r="X4" s="233"/>
      <c r="Y4" s="281" t="str">
        <f>IF(S4="","",IF(T4="","",IF(U4="","",IF(V4="","",IF(W4="","",IF(X4="","",SUM(S4:X4)/6))))))</f>
        <v/>
      </c>
      <c r="Z4" s="282" t="str">
        <f>IF(Y4="","",IF(Y4&gt;1.5,"сформирован",IF(Y4&lt;0.5,"не сформирован", "в стадии формирования")))</f>
        <v/>
      </c>
      <c r="AA4" s="285"/>
      <c r="AB4" s="92"/>
    </row>
    <row r="5" spans="1:28" ht="15.75">
      <c r="A5" s="82">
        <f>список!A3</f>
        <v>2</v>
      </c>
      <c r="B5" s="91" t="str">
        <f>IF(список!B3="","",список!B3)</f>
        <v/>
      </c>
      <c r="C5" s="91">
        <f>IF(список!C3="","",список!C3)</f>
        <v>0</v>
      </c>
      <c r="D5" s="83"/>
      <c r="E5" s="83"/>
      <c r="F5" s="83"/>
      <c r="G5" s="83"/>
      <c r="H5" s="83"/>
      <c r="I5" s="83"/>
      <c r="J5" s="83"/>
      <c r="K5" s="230"/>
      <c r="L5" s="232"/>
      <c r="M5" s="232"/>
      <c r="N5" s="232"/>
      <c r="O5" s="232"/>
      <c r="P5" s="232"/>
      <c r="Q5" s="283" t="str">
        <f t="shared" ref="Q5:Q38" si="0">IF(D5="","",IF(E5="","",IF(F5="","",IF(G5="","",IF(H5="","",IF(I5="","",IF(J5="","",IF(K5="","",IF(L5="","",IF(M5="","",IF(N5="","",IF(O5="","",IF(P5="","",SUM(D5:O5)/13)))))))))))))</f>
        <v/>
      </c>
      <c r="R5" s="284" t="str">
        <f t="shared" ref="R5:R39" si="1">IF(Q5="","",IF(Q5&gt;1.5,"сформирован",IF(Q5&lt;0.5,"не сформирован", "в стадии формирования")))</f>
        <v/>
      </c>
      <c r="S5" s="230"/>
      <c r="T5" s="232"/>
      <c r="U5" s="230"/>
      <c r="V5" s="232"/>
      <c r="W5" s="232"/>
      <c r="X5" s="232"/>
      <c r="Y5" s="283" t="str">
        <f t="shared" ref="Y5:Y39" si="2">IF(S5="","",IF(T5="","",IF(U5="","",IF(V5="","",IF(W5="","",IF(X5="","",SUM(S5:X5)/6))))))</f>
        <v/>
      </c>
      <c r="Z5" s="284" t="str">
        <f t="shared" ref="Z5:Z39" si="3">IF(Y5="","",IF(Y5&gt;1.5,"сформирован",IF(Y5&lt;0.5,"не сформирован", "в стадии формирования")))</f>
        <v/>
      </c>
      <c r="AA5" s="285"/>
      <c r="AB5" s="92"/>
    </row>
    <row r="6" spans="1:28" ht="15.75">
      <c r="A6" s="82">
        <f>список!A4</f>
        <v>3</v>
      </c>
      <c r="B6" s="91" t="str">
        <f>IF(список!B4="","",список!B4)</f>
        <v/>
      </c>
      <c r="C6" s="91">
        <f>IF(список!C4="","",список!C4)</f>
        <v>0</v>
      </c>
      <c r="D6" s="83"/>
      <c r="E6" s="83"/>
      <c r="F6" s="83"/>
      <c r="G6" s="83"/>
      <c r="H6" s="83"/>
      <c r="I6" s="83"/>
      <c r="J6" s="83"/>
      <c r="K6" s="230"/>
      <c r="L6" s="232"/>
      <c r="M6" s="232"/>
      <c r="N6" s="232"/>
      <c r="O6" s="232"/>
      <c r="P6" s="232"/>
      <c r="Q6" s="283" t="str">
        <f t="shared" si="0"/>
        <v/>
      </c>
      <c r="R6" s="284" t="str">
        <f t="shared" si="1"/>
        <v/>
      </c>
      <c r="S6" s="230"/>
      <c r="T6" s="232"/>
      <c r="U6" s="230"/>
      <c r="V6" s="232"/>
      <c r="W6" s="232"/>
      <c r="X6" s="232"/>
      <c r="Y6" s="283" t="str">
        <f t="shared" si="2"/>
        <v/>
      </c>
      <c r="Z6" s="284" t="str">
        <f t="shared" si="3"/>
        <v/>
      </c>
      <c r="AA6" s="285"/>
      <c r="AB6" s="92"/>
    </row>
    <row r="7" spans="1:28" ht="15.75">
      <c r="A7" s="82">
        <f>список!A5</f>
        <v>4</v>
      </c>
      <c r="B7" s="91" t="str">
        <f>IF(список!B5="","",список!B5)</f>
        <v/>
      </c>
      <c r="C7" s="91">
        <f>IF(список!C5="","",список!C5)</f>
        <v>0</v>
      </c>
      <c r="D7" s="83"/>
      <c r="E7" s="83"/>
      <c r="F7" s="83"/>
      <c r="G7" s="83"/>
      <c r="H7" s="83"/>
      <c r="I7" s="83"/>
      <c r="J7" s="83"/>
      <c r="K7" s="230"/>
      <c r="L7" s="232"/>
      <c r="M7" s="232"/>
      <c r="N7" s="232"/>
      <c r="O7" s="232"/>
      <c r="P7" s="232"/>
      <c r="Q7" s="283" t="str">
        <f t="shared" si="0"/>
        <v/>
      </c>
      <c r="R7" s="284" t="str">
        <f t="shared" si="1"/>
        <v/>
      </c>
      <c r="S7" s="230"/>
      <c r="T7" s="232"/>
      <c r="U7" s="230"/>
      <c r="V7" s="232"/>
      <c r="W7" s="232"/>
      <c r="X7" s="232"/>
      <c r="Y7" s="283" t="str">
        <f t="shared" si="2"/>
        <v/>
      </c>
      <c r="Z7" s="284" t="str">
        <f t="shared" si="3"/>
        <v/>
      </c>
      <c r="AA7" s="285"/>
      <c r="AB7" s="92"/>
    </row>
    <row r="8" spans="1:28" ht="15.75">
      <c r="A8" s="82">
        <f>список!A6</f>
        <v>5</v>
      </c>
      <c r="B8" s="91" t="str">
        <f>IF(список!B6="","",список!B6)</f>
        <v/>
      </c>
      <c r="C8" s="91">
        <f>IF(список!C6="","",список!C6)</f>
        <v>0</v>
      </c>
      <c r="D8" s="83"/>
      <c r="E8" s="83"/>
      <c r="F8" s="83"/>
      <c r="G8" s="83"/>
      <c r="H8" s="83"/>
      <c r="I8" s="83"/>
      <c r="J8" s="83"/>
      <c r="K8" s="230"/>
      <c r="L8" s="232"/>
      <c r="M8" s="232"/>
      <c r="N8" s="232"/>
      <c r="O8" s="232"/>
      <c r="P8" s="232"/>
      <c r="Q8" s="283" t="str">
        <f t="shared" si="0"/>
        <v/>
      </c>
      <c r="R8" s="284" t="str">
        <f t="shared" si="1"/>
        <v/>
      </c>
      <c r="S8" s="230"/>
      <c r="T8" s="232"/>
      <c r="U8" s="230"/>
      <c r="V8" s="232"/>
      <c r="W8" s="232"/>
      <c r="X8" s="232"/>
      <c r="Y8" s="283" t="str">
        <f t="shared" si="2"/>
        <v/>
      </c>
      <c r="Z8" s="284" t="str">
        <f t="shared" si="3"/>
        <v/>
      </c>
      <c r="AA8" s="285"/>
      <c r="AB8" s="92"/>
    </row>
    <row r="9" spans="1:28" ht="15.75">
      <c r="A9" s="82">
        <f>список!A7</f>
        <v>6</v>
      </c>
      <c r="B9" s="91" t="str">
        <f>IF(список!B7="","",список!B7)</f>
        <v/>
      </c>
      <c r="C9" s="91">
        <f>IF(список!C7="","",список!C7)</f>
        <v>0</v>
      </c>
      <c r="D9" s="83"/>
      <c r="E9" s="83"/>
      <c r="F9" s="83"/>
      <c r="G9" s="83"/>
      <c r="H9" s="83"/>
      <c r="I9" s="83"/>
      <c r="J9" s="83"/>
      <c r="K9" s="230"/>
      <c r="L9" s="232"/>
      <c r="M9" s="232"/>
      <c r="N9" s="232"/>
      <c r="O9" s="232"/>
      <c r="P9" s="232"/>
      <c r="Q9" s="283" t="str">
        <f t="shared" si="0"/>
        <v/>
      </c>
      <c r="R9" s="284" t="str">
        <f t="shared" si="1"/>
        <v/>
      </c>
      <c r="S9" s="230"/>
      <c r="T9" s="232"/>
      <c r="U9" s="230"/>
      <c r="V9" s="232"/>
      <c r="W9" s="232"/>
      <c r="X9" s="232"/>
      <c r="Y9" s="283" t="str">
        <f t="shared" si="2"/>
        <v/>
      </c>
      <c r="Z9" s="284" t="str">
        <f t="shared" si="3"/>
        <v/>
      </c>
      <c r="AA9" s="285"/>
      <c r="AB9" s="92"/>
    </row>
    <row r="10" spans="1:28" ht="15.75">
      <c r="A10" s="82">
        <f>список!A8</f>
        <v>7</v>
      </c>
      <c r="B10" s="91" t="str">
        <f>IF(список!B8="","",список!B8)</f>
        <v/>
      </c>
      <c r="C10" s="91">
        <f>IF(список!C8="","",список!C8)</f>
        <v>0</v>
      </c>
      <c r="D10" s="83"/>
      <c r="E10" s="83"/>
      <c r="F10" s="83"/>
      <c r="G10" s="83"/>
      <c r="H10" s="83"/>
      <c r="I10" s="83"/>
      <c r="J10" s="83"/>
      <c r="K10" s="230"/>
      <c r="L10" s="232"/>
      <c r="M10" s="232"/>
      <c r="N10" s="232"/>
      <c r="O10" s="232"/>
      <c r="P10" s="232"/>
      <c r="Q10" s="283" t="str">
        <f t="shared" si="0"/>
        <v/>
      </c>
      <c r="R10" s="284" t="str">
        <f t="shared" si="1"/>
        <v/>
      </c>
      <c r="S10" s="230"/>
      <c r="T10" s="232"/>
      <c r="U10" s="230"/>
      <c r="V10" s="232"/>
      <c r="W10" s="232"/>
      <c r="X10" s="232"/>
      <c r="Y10" s="283" t="str">
        <f t="shared" si="2"/>
        <v/>
      </c>
      <c r="Z10" s="284" t="str">
        <f t="shared" si="3"/>
        <v/>
      </c>
      <c r="AA10" s="285"/>
      <c r="AB10" s="92"/>
    </row>
    <row r="11" spans="1:28" ht="15.75">
      <c r="A11" s="82">
        <f>список!A9</f>
        <v>8</v>
      </c>
      <c r="B11" s="91" t="str">
        <f>IF(список!B9="","",список!B9)</f>
        <v/>
      </c>
      <c r="C11" s="91">
        <f>IF(список!C9="","",список!C9)</f>
        <v>0</v>
      </c>
      <c r="D11" s="83"/>
      <c r="E11" s="83"/>
      <c r="F11" s="83"/>
      <c r="G11" s="83"/>
      <c r="H11" s="83"/>
      <c r="I11" s="83"/>
      <c r="J11" s="83"/>
      <c r="K11" s="230"/>
      <c r="L11" s="232"/>
      <c r="M11" s="232"/>
      <c r="N11" s="232"/>
      <c r="O11" s="232"/>
      <c r="P11" s="232"/>
      <c r="Q11" s="283" t="str">
        <f t="shared" si="0"/>
        <v/>
      </c>
      <c r="R11" s="284" t="str">
        <f t="shared" si="1"/>
        <v/>
      </c>
      <c r="S11" s="230"/>
      <c r="T11" s="232"/>
      <c r="U11" s="230"/>
      <c r="V11" s="232"/>
      <c r="W11" s="232"/>
      <c r="X11" s="232"/>
      <c r="Y11" s="283" t="str">
        <f t="shared" si="2"/>
        <v/>
      </c>
      <c r="Z11" s="284" t="str">
        <f t="shared" si="3"/>
        <v/>
      </c>
      <c r="AA11" s="285"/>
      <c r="AB11" s="92"/>
    </row>
    <row r="12" spans="1:28" ht="15.75">
      <c r="A12" s="82">
        <f>список!A10</f>
        <v>9</v>
      </c>
      <c r="B12" s="91" t="str">
        <f>IF(список!B10="","",список!B10)</f>
        <v/>
      </c>
      <c r="C12" s="91">
        <f>IF(список!C10="","",список!C10)</f>
        <v>0</v>
      </c>
      <c r="D12" s="83"/>
      <c r="E12" s="83"/>
      <c r="F12" s="83"/>
      <c r="G12" s="83"/>
      <c r="H12" s="83"/>
      <c r="I12" s="83"/>
      <c r="J12" s="83"/>
      <c r="K12" s="230"/>
      <c r="L12" s="232"/>
      <c r="M12" s="232"/>
      <c r="N12" s="232"/>
      <c r="O12" s="232"/>
      <c r="P12" s="232"/>
      <c r="Q12" s="283" t="str">
        <f t="shared" si="0"/>
        <v/>
      </c>
      <c r="R12" s="284" t="str">
        <f t="shared" si="1"/>
        <v/>
      </c>
      <c r="S12" s="230"/>
      <c r="T12" s="232"/>
      <c r="U12" s="230"/>
      <c r="V12" s="232"/>
      <c r="W12" s="232"/>
      <c r="X12" s="232"/>
      <c r="Y12" s="283" t="str">
        <f t="shared" si="2"/>
        <v/>
      </c>
      <c r="Z12" s="284" t="str">
        <f t="shared" si="3"/>
        <v/>
      </c>
      <c r="AA12" s="285"/>
      <c r="AB12" s="92"/>
    </row>
    <row r="13" spans="1:28" ht="15.75">
      <c r="A13" s="82">
        <f>список!A11</f>
        <v>10</v>
      </c>
      <c r="B13" s="91" t="str">
        <f>IF(список!B11="","",список!B11)</f>
        <v/>
      </c>
      <c r="C13" s="91">
        <f>IF(список!C11="","",список!C11)</f>
        <v>0</v>
      </c>
      <c r="D13" s="83"/>
      <c r="E13" s="83"/>
      <c r="F13" s="83"/>
      <c r="G13" s="83"/>
      <c r="H13" s="83"/>
      <c r="I13" s="83"/>
      <c r="J13" s="83"/>
      <c r="K13" s="230"/>
      <c r="L13" s="232"/>
      <c r="M13" s="232"/>
      <c r="N13" s="232"/>
      <c r="O13" s="232"/>
      <c r="P13" s="232"/>
      <c r="Q13" s="283" t="str">
        <f t="shared" si="0"/>
        <v/>
      </c>
      <c r="R13" s="284" t="str">
        <f t="shared" si="1"/>
        <v/>
      </c>
      <c r="S13" s="230"/>
      <c r="T13" s="232"/>
      <c r="U13" s="230"/>
      <c r="V13" s="232"/>
      <c r="W13" s="232"/>
      <c r="X13" s="232"/>
      <c r="Y13" s="283" t="str">
        <f t="shared" si="2"/>
        <v/>
      </c>
      <c r="Z13" s="284" t="str">
        <f t="shared" si="3"/>
        <v/>
      </c>
      <c r="AA13" s="285"/>
      <c r="AB13" s="92"/>
    </row>
    <row r="14" spans="1:28" ht="15.75">
      <c r="A14" s="82">
        <f>список!A12</f>
        <v>11</v>
      </c>
      <c r="B14" s="91" t="str">
        <f>IF(список!B12="","",список!B12)</f>
        <v/>
      </c>
      <c r="C14" s="91">
        <f>IF(список!C12="","",список!C12)</f>
        <v>0</v>
      </c>
      <c r="D14" s="83"/>
      <c r="E14" s="83"/>
      <c r="F14" s="83"/>
      <c r="G14" s="83"/>
      <c r="H14" s="83"/>
      <c r="I14" s="83"/>
      <c r="J14" s="83"/>
      <c r="K14" s="230"/>
      <c r="L14" s="232"/>
      <c r="M14" s="232"/>
      <c r="N14" s="232"/>
      <c r="O14" s="232"/>
      <c r="P14" s="232"/>
      <c r="Q14" s="283" t="str">
        <f t="shared" si="0"/>
        <v/>
      </c>
      <c r="R14" s="284" t="str">
        <f t="shared" si="1"/>
        <v/>
      </c>
      <c r="S14" s="230"/>
      <c r="T14" s="232"/>
      <c r="U14" s="230"/>
      <c r="V14" s="232"/>
      <c r="W14" s="232"/>
      <c r="X14" s="232"/>
      <c r="Y14" s="283" t="str">
        <f t="shared" si="2"/>
        <v/>
      </c>
      <c r="Z14" s="284" t="str">
        <f t="shared" si="3"/>
        <v/>
      </c>
      <c r="AA14" s="285"/>
      <c r="AB14" s="92"/>
    </row>
    <row r="15" spans="1:28" ht="15.75">
      <c r="A15" s="82">
        <f>список!A13</f>
        <v>12</v>
      </c>
      <c r="B15" s="91" t="str">
        <f>IF(список!B13="","",список!B13)</f>
        <v/>
      </c>
      <c r="C15" s="91">
        <f>IF(список!C13="","",список!C13)</f>
        <v>0</v>
      </c>
      <c r="D15" s="83"/>
      <c r="E15" s="83"/>
      <c r="F15" s="83"/>
      <c r="G15" s="83"/>
      <c r="H15" s="83"/>
      <c r="I15" s="83"/>
      <c r="J15" s="83"/>
      <c r="K15" s="230"/>
      <c r="L15" s="232"/>
      <c r="M15" s="232"/>
      <c r="N15" s="232"/>
      <c r="O15" s="232"/>
      <c r="P15" s="232"/>
      <c r="Q15" s="283" t="str">
        <f t="shared" si="0"/>
        <v/>
      </c>
      <c r="R15" s="284" t="str">
        <f t="shared" si="1"/>
        <v/>
      </c>
      <c r="S15" s="230"/>
      <c r="T15" s="232"/>
      <c r="U15" s="230"/>
      <c r="V15" s="232"/>
      <c r="W15" s="232"/>
      <c r="X15" s="232"/>
      <c r="Y15" s="283" t="str">
        <f t="shared" si="2"/>
        <v/>
      </c>
      <c r="Z15" s="284" t="str">
        <f t="shared" si="3"/>
        <v/>
      </c>
      <c r="AA15" s="285"/>
      <c r="AB15" s="92"/>
    </row>
    <row r="16" spans="1:28" ht="15.75">
      <c r="A16" s="82">
        <f>список!A14</f>
        <v>13</v>
      </c>
      <c r="B16" s="91" t="str">
        <f>IF(список!B14="","",список!B14)</f>
        <v/>
      </c>
      <c r="C16" s="91">
        <f>IF(список!C14="","",список!C14)</f>
        <v>0</v>
      </c>
      <c r="D16" s="83"/>
      <c r="E16" s="83"/>
      <c r="F16" s="83"/>
      <c r="G16" s="83"/>
      <c r="H16" s="83"/>
      <c r="I16" s="83"/>
      <c r="J16" s="83"/>
      <c r="K16" s="230"/>
      <c r="L16" s="232"/>
      <c r="M16" s="232"/>
      <c r="N16" s="232"/>
      <c r="O16" s="232"/>
      <c r="P16" s="232"/>
      <c r="Q16" s="283" t="str">
        <f t="shared" si="0"/>
        <v/>
      </c>
      <c r="R16" s="284" t="str">
        <f t="shared" si="1"/>
        <v/>
      </c>
      <c r="S16" s="230"/>
      <c r="T16" s="232"/>
      <c r="U16" s="230"/>
      <c r="V16" s="232"/>
      <c r="W16" s="232"/>
      <c r="X16" s="232"/>
      <c r="Y16" s="283" t="str">
        <f t="shared" si="2"/>
        <v/>
      </c>
      <c r="Z16" s="284" t="str">
        <f t="shared" si="3"/>
        <v/>
      </c>
      <c r="AA16" s="285"/>
      <c r="AB16" s="92"/>
    </row>
    <row r="17" spans="1:28" ht="15.75">
      <c r="A17" s="82">
        <f>список!A15</f>
        <v>14</v>
      </c>
      <c r="B17" s="91" t="str">
        <f>IF(список!B15="","",список!B15)</f>
        <v/>
      </c>
      <c r="C17" s="91">
        <f>IF(список!C15="","",список!C15)</f>
        <v>0</v>
      </c>
      <c r="D17" s="83"/>
      <c r="E17" s="83"/>
      <c r="F17" s="83"/>
      <c r="G17" s="83"/>
      <c r="H17" s="83"/>
      <c r="I17" s="83"/>
      <c r="J17" s="83"/>
      <c r="K17" s="230"/>
      <c r="L17" s="232"/>
      <c r="M17" s="232"/>
      <c r="N17" s="232"/>
      <c r="O17" s="232"/>
      <c r="P17" s="232"/>
      <c r="Q17" s="283" t="str">
        <f t="shared" si="0"/>
        <v/>
      </c>
      <c r="R17" s="284" t="str">
        <f t="shared" si="1"/>
        <v/>
      </c>
      <c r="S17" s="230"/>
      <c r="T17" s="232"/>
      <c r="U17" s="230"/>
      <c r="V17" s="232"/>
      <c r="W17" s="232"/>
      <c r="X17" s="232"/>
      <c r="Y17" s="283" t="str">
        <f t="shared" si="2"/>
        <v/>
      </c>
      <c r="Z17" s="284" t="str">
        <f t="shared" si="3"/>
        <v/>
      </c>
      <c r="AA17" s="285"/>
      <c r="AB17" s="92"/>
    </row>
    <row r="18" spans="1:28" ht="15.75">
      <c r="A18" s="82">
        <f>список!A16</f>
        <v>15</v>
      </c>
      <c r="B18" s="91" t="str">
        <f>IF(список!B16="","",список!B16)</f>
        <v/>
      </c>
      <c r="C18" s="91">
        <f>IF(список!C16="","",список!C16)</f>
        <v>0</v>
      </c>
      <c r="D18" s="83"/>
      <c r="E18" s="83"/>
      <c r="F18" s="83"/>
      <c r="G18" s="83"/>
      <c r="H18" s="83"/>
      <c r="I18" s="83"/>
      <c r="J18" s="83"/>
      <c r="K18" s="230"/>
      <c r="L18" s="232"/>
      <c r="M18" s="232"/>
      <c r="N18" s="232"/>
      <c r="O18" s="232"/>
      <c r="P18" s="232"/>
      <c r="Q18" s="283" t="str">
        <f t="shared" si="0"/>
        <v/>
      </c>
      <c r="R18" s="284" t="str">
        <f t="shared" si="1"/>
        <v/>
      </c>
      <c r="S18" s="230"/>
      <c r="T18" s="232"/>
      <c r="U18" s="230"/>
      <c r="V18" s="232"/>
      <c r="W18" s="232"/>
      <c r="X18" s="232"/>
      <c r="Y18" s="283" t="str">
        <f t="shared" si="2"/>
        <v/>
      </c>
      <c r="Z18" s="284" t="str">
        <f t="shared" si="3"/>
        <v/>
      </c>
      <c r="AA18" s="285"/>
      <c r="AB18" s="92"/>
    </row>
    <row r="19" spans="1:28" ht="15.75">
      <c r="A19" s="82">
        <f>список!A17</f>
        <v>16</v>
      </c>
      <c r="B19" s="91" t="str">
        <f>IF(список!B17="","",список!B17)</f>
        <v/>
      </c>
      <c r="C19" s="91">
        <f>IF(список!C17="","",список!C17)</f>
        <v>0</v>
      </c>
      <c r="D19" s="83"/>
      <c r="E19" s="83"/>
      <c r="F19" s="83"/>
      <c r="G19" s="83"/>
      <c r="H19" s="83"/>
      <c r="I19" s="83"/>
      <c r="J19" s="83"/>
      <c r="K19" s="230"/>
      <c r="L19" s="232"/>
      <c r="M19" s="232"/>
      <c r="N19" s="232"/>
      <c r="O19" s="232"/>
      <c r="P19" s="232"/>
      <c r="Q19" s="283" t="str">
        <f t="shared" si="0"/>
        <v/>
      </c>
      <c r="R19" s="284" t="str">
        <f t="shared" si="1"/>
        <v/>
      </c>
      <c r="S19" s="230"/>
      <c r="T19" s="232"/>
      <c r="U19" s="230"/>
      <c r="V19" s="232"/>
      <c r="W19" s="232"/>
      <c r="X19" s="232"/>
      <c r="Y19" s="283" t="str">
        <f t="shared" si="2"/>
        <v/>
      </c>
      <c r="Z19" s="284" t="str">
        <f t="shared" si="3"/>
        <v/>
      </c>
      <c r="AA19" s="285"/>
      <c r="AB19" s="92"/>
    </row>
    <row r="20" spans="1:28" ht="15.75">
      <c r="A20" s="82">
        <f>список!A18</f>
        <v>17</v>
      </c>
      <c r="B20" s="91" t="str">
        <f>IF(список!B18="","",список!B18)</f>
        <v/>
      </c>
      <c r="C20" s="91">
        <f>IF(список!C18="","",список!C18)</f>
        <v>0</v>
      </c>
      <c r="D20" s="83"/>
      <c r="E20" s="83"/>
      <c r="F20" s="83"/>
      <c r="G20" s="83"/>
      <c r="H20" s="83"/>
      <c r="I20" s="83"/>
      <c r="J20" s="83"/>
      <c r="K20" s="230"/>
      <c r="L20" s="232"/>
      <c r="M20" s="232"/>
      <c r="N20" s="232"/>
      <c r="O20" s="232"/>
      <c r="P20" s="232"/>
      <c r="Q20" s="283" t="str">
        <f t="shared" si="0"/>
        <v/>
      </c>
      <c r="R20" s="284" t="str">
        <f t="shared" si="1"/>
        <v/>
      </c>
      <c r="S20" s="230"/>
      <c r="T20" s="232"/>
      <c r="U20" s="230"/>
      <c r="V20" s="232"/>
      <c r="W20" s="232"/>
      <c r="X20" s="232"/>
      <c r="Y20" s="283" t="str">
        <f t="shared" si="2"/>
        <v/>
      </c>
      <c r="Z20" s="284" t="str">
        <f t="shared" si="3"/>
        <v/>
      </c>
      <c r="AA20" s="285"/>
      <c r="AB20" s="92"/>
    </row>
    <row r="21" spans="1:28" ht="15.75">
      <c r="A21" s="82">
        <f>список!A19</f>
        <v>18</v>
      </c>
      <c r="B21" s="91" t="str">
        <f>IF(список!B19="","",список!B19)</f>
        <v/>
      </c>
      <c r="C21" s="91">
        <f>IF(список!C19="","",список!C19)</f>
        <v>0</v>
      </c>
      <c r="D21" s="83"/>
      <c r="E21" s="83"/>
      <c r="F21" s="83"/>
      <c r="G21" s="83"/>
      <c r="H21" s="83"/>
      <c r="I21" s="83"/>
      <c r="J21" s="83"/>
      <c r="K21" s="230"/>
      <c r="L21" s="232"/>
      <c r="M21" s="232"/>
      <c r="N21" s="232"/>
      <c r="O21" s="232"/>
      <c r="P21" s="232"/>
      <c r="Q21" s="283" t="str">
        <f t="shared" si="0"/>
        <v/>
      </c>
      <c r="R21" s="284" t="str">
        <f t="shared" si="1"/>
        <v/>
      </c>
      <c r="S21" s="230"/>
      <c r="T21" s="232"/>
      <c r="U21" s="230"/>
      <c r="V21" s="232"/>
      <c r="W21" s="232"/>
      <c r="X21" s="232"/>
      <c r="Y21" s="283" t="str">
        <f t="shared" si="2"/>
        <v/>
      </c>
      <c r="Z21" s="284" t="str">
        <f t="shared" si="3"/>
        <v/>
      </c>
      <c r="AA21" s="285"/>
      <c r="AB21" s="92"/>
    </row>
    <row r="22" spans="1:28" ht="15.75">
      <c r="A22" s="82">
        <f>список!A20</f>
        <v>19</v>
      </c>
      <c r="B22" s="91" t="str">
        <f>IF(список!B20="","",список!B20)</f>
        <v/>
      </c>
      <c r="C22" s="91">
        <f>IF(список!C20="","",список!C20)</f>
        <v>0</v>
      </c>
      <c r="D22" s="83"/>
      <c r="E22" s="83"/>
      <c r="F22" s="83"/>
      <c r="G22" s="83"/>
      <c r="H22" s="83"/>
      <c r="I22" s="83"/>
      <c r="J22" s="83"/>
      <c r="K22" s="230"/>
      <c r="L22" s="232"/>
      <c r="M22" s="232"/>
      <c r="N22" s="232"/>
      <c r="O22" s="232"/>
      <c r="P22" s="232"/>
      <c r="Q22" s="283" t="str">
        <f t="shared" si="0"/>
        <v/>
      </c>
      <c r="R22" s="284" t="str">
        <f t="shared" si="1"/>
        <v/>
      </c>
      <c r="S22" s="230"/>
      <c r="T22" s="232"/>
      <c r="U22" s="230"/>
      <c r="V22" s="232"/>
      <c r="W22" s="232"/>
      <c r="X22" s="232"/>
      <c r="Y22" s="283" t="str">
        <f t="shared" si="2"/>
        <v/>
      </c>
      <c r="Z22" s="284" t="str">
        <f t="shared" si="3"/>
        <v/>
      </c>
      <c r="AA22" s="285"/>
      <c r="AB22" s="92"/>
    </row>
    <row r="23" spans="1:28" ht="15.75">
      <c r="A23" s="82">
        <f>список!A21</f>
        <v>20</v>
      </c>
      <c r="B23" s="91" t="str">
        <f>IF(список!B21="","",список!B21)</f>
        <v/>
      </c>
      <c r="C23" s="91">
        <f>IF(список!C21="","",список!C21)</f>
        <v>0</v>
      </c>
      <c r="D23" s="83"/>
      <c r="E23" s="83"/>
      <c r="F23" s="83"/>
      <c r="G23" s="83"/>
      <c r="H23" s="83"/>
      <c r="I23" s="83"/>
      <c r="J23" s="83"/>
      <c r="K23" s="230"/>
      <c r="L23" s="232"/>
      <c r="M23" s="232"/>
      <c r="N23" s="232"/>
      <c r="O23" s="232"/>
      <c r="P23" s="232"/>
      <c r="Q23" s="283" t="str">
        <f t="shared" si="0"/>
        <v/>
      </c>
      <c r="R23" s="284" t="str">
        <f t="shared" si="1"/>
        <v/>
      </c>
      <c r="S23" s="230"/>
      <c r="T23" s="232"/>
      <c r="U23" s="230"/>
      <c r="V23" s="232"/>
      <c r="W23" s="232"/>
      <c r="X23" s="232"/>
      <c r="Y23" s="283" t="str">
        <f t="shared" si="2"/>
        <v/>
      </c>
      <c r="Z23" s="284" t="str">
        <f t="shared" si="3"/>
        <v/>
      </c>
      <c r="AA23" s="285"/>
      <c r="AB23" s="92"/>
    </row>
    <row r="24" spans="1:28" ht="15.75">
      <c r="A24" s="82">
        <f>список!A22</f>
        <v>21</v>
      </c>
      <c r="B24" s="91" t="str">
        <f>IF(список!B22="","",список!B22)</f>
        <v/>
      </c>
      <c r="C24" s="91">
        <f>IF(список!C22="","",список!C22)</f>
        <v>0</v>
      </c>
      <c r="D24" s="83"/>
      <c r="E24" s="83"/>
      <c r="F24" s="83"/>
      <c r="G24" s="83"/>
      <c r="H24" s="83"/>
      <c r="I24" s="83"/>
      <c r="J24" s="83"/>
      <c r="K24" s="230"/>
      <c r="L24" s="232"/>
      <c r="M24" s="232"/>
      <c r="N24" s="232"/>
      <c r="O24" s="232"/>
      <c r="P24" s="232"/>
      <c r="Q24" s="283" t="str">
        <f t="shared" si="0"/>
        <v/>
      </c>
      <c r="R24" s="284" t="str">
        <f t="shared" si="1"/>
        <v/>
      </c>
      <c r="S24" s="230"/>
      <c r="T24" s="232"/>
      <c r="U24" s="230"/>
      <c r="V24" s="232"/>
      <c r="W24" s="232"/>
      <c r="X24" s="232"/>
      <c r="Y24" s="283" t="str">
        <f t="shared" si="2"/>
        <v/>
      </c>
      <c r="Z24" s="284" t="str">
        <f t="shared" si="3"/>
        <v/>
      </c>
      <c r="AA24" s="285"/>
      <c r="AB24" s="92"/>
    </row>
    <row r="25" spans="1:28" ht="15.75">
      <c r="A25" s="82">
        <f>список!A23</f>
        <v>22</v>
      </c>
      <c r="B25" s="91" t="str">
        <f>IF(список!B23="","",список!B23)</f>
        <v/>
      </c>
      <c r="C25" s="91">
        <f>IF(список!C23="","",список!C23)</f>
        <v>0</v>
      </c>
      <c r="D25" s="83"/>
      <c r="E25" s="83"/>
      <c r="F25" s="83"/>
      <c r="G25" s="83"/>
      <c r="H25" s="83"/>
      <c r="I25" s="83"/>
      <c r="J25" s="83"/>
      <c r="K25" s="230"/>
      <c r="L25" s="232"/>
      <c r="M25" s="232"/>
      <c r="N25" s="232"/>
      <c r="O25" s="232"/>
      <c r="P25" s="232"/>
      <c r="Q25" s="283" t="str">
        <f t="shared" si="0"/>
        <v/>
      </c>
      <c r="R25" s="284" t="str">
        <f t="shared" si="1"/>
        <v/>
      </c>
      <c r="S25" s="230"/>
      <c r="T25" s="232"/>
      <c r="U25" s="230"/>
      <c r="V25" s="232"/>
      <c r="W25" s="232"/>
      <c r="X25" s="232"/>
      <c r="Y25" s="283" t="str">
        <f t="shared" si="2"/>
        <v/>
      </c>
      <c r="Z25" s="284" t="str">
        <f t="shared" si="3"/>
        <v/>
      </c>
      <c r="AA25" s="285"/>
      <c r="AB25" s="92"/>
    </row>
    <row r="26" spans="1:28" ht="15.75">
      <c r="A26" s="82">
        <f>список!A24</f>
        <v>23</v>
      </c>
      <c r="B26" s="91" t="str">
        <f>IF(список!B24="","",список!B24)</f>
        <v/>
      </c>
      <c r="C26" s="91">
        <f>IF(список!C24="","",список!C24)</f>
        <v>0</v>
      </c>
      <c r="D26" s="83"/>
      <c r="E26" s="83"/>
      <c r="F26" s="83"/>
      <c r="G26" s="83"/>
      <c r="H26" s="83"/>
      <c r="I26" s="83"/>
      <c r="J26" s="83"/>
      <c r="K26" s="230"/>
      <c r="L26" s="232"/>
      <c r="M26" s="232"/>
      <c r="N26" s="232"/>
      <c r="O26" s="232"/>
      <c r="P26" s="232"/>
      <c r="Q26" s="283" t="str">
        <f t="shared" si="0"/>
        <v/>
      </c>
      <c r="R26" s="284" t="str">
        <f t="shared" si="1"/>
        <v/>
      </c>
      <c r="S26" s="230"/>
      <c r="T26" s="232"/>
      <c r="U26" s="230"/>
      <c r="V26" s="232"/>
      <c r="W26" s="232"/>
      <c r="X26" s="232"/>
      <c r="Y26" s="283" t="str">
        <f t="shared" si="2"/>
        <v/>
      </c>
      <c r="Z26" s="284" t="str">
        <f t="shared" si="3"/>
        <v/>
      </c>
      <c r="AA26" s="285"/>
      <c r="AB26" s="92"/>
    </row>
    <row r="27" spans="1:28" ht="15.75">
      <c r="A27" s="82">
        <f>список!A25</f>
        <v>24</v>
      </c>
      <c r="B27" s="91" t="str">
        <f>IF(список!B25="","",список!B25)</f>
        <v/>
      </c>
      <c r="C27" s="91">
        <f>IF(список!C25="","",список!C25)</f>
        <v>0</v>
      </c>
      <c r="D27" s="83"/>
      <c r="E27" s="83"/>
      <c r="F27" s="83"/>
      <c r="G27" s="83"/>
      <c r="H27" s="83"/>
      <c r="I27" s="83"/>
      <c r="J27" s="83"/>
      <c r="K27" s="230"/>
      <c r="L27" s="232"/>
      <c r="M27" s="232"/>
      <c r="N27" s="232"/>
      <c r="O27" s="232"/>
      <c r="P27" s="232"/>
      <c r="Q27" s="283" t="str">
        <f t="shared" si="0"/>
        <v/>
      </c>
      <c r="R27" s="284" t="str">
        <f t="shared" si="1"/>
        <v/>
      </c>
      <c r="S27" s="230"/>
      <c r="T27" s="232"/>
      <c r="U27" s="230"/>
      <c r="V27" s="232"/>
      <c r="W27" s="232"/>
      <c r="X27" s="232"/>
      <c r="Y27" s="283" t="str">
        <f t="shared" si="2"/>
        <v/>
      </c>
      <c r="Z27" s="284" t="str">
        <f t="shared" si="3"/>
        <v/>
      </c>
      <c r="AA27" s="285"/>
      <c r="AB27" s="92"/>
    </row>
    <row r="28" spans="1:28" ht="15.75">
      <c r="A28" s="82">
        <f>список!A26</f>
        <v>25</v>
      </c>
      <c r="B28" s="91" t="str">
        <f>IF(список!B26="","",список!B26)</f>
        <v/>
      </c>
      <c r="C28" s="91">
        <f>IF(список!C26="","",список!C26)</f>
        <v>0</v>
      </c>
      <c r="D28" s="83"/>
      <c r="E28" s="83"/>
      <c r="F28" s="83"/>
      <c r="G28" s="83"/>
      <c r="H28" s="83"/>
      <c r="I28" s="83"/>
      <c r="J28" s="83"/>
      <c r="K28" s="230"/>
      <c r="L28" s="232"/>
      <c r="M28" s="232"/>
      <c r="N28" s="232"/>
      <c r="O28" s="232"/>
      <c r="P28" s="232"/>
      <c r="Q28" s="283" t="str">
        <f t="shared" si="0"/>
        <v/>
      </c>
      <c r="R28" s="284" t="str">
        <f t="shared" si="1"/>
        <v/>
      </c>
      <c r="S28" s="230"/>
      <c r="T28" s="232"/>
      <c r="U28" s="230"/>
      <c r="V28" s="232"/>
      <c r="W28" s="232"/>
      <c r="X28" s="232"/>
      <c r="Y28" s="283" t="str">
        <f t="shared" si="2"/>
        <v/>
      </c>
      <c r="Z28" s="284" t="str">
        <f t="shared" si="3"/>
        <v/>
      </c>
      <c r="AA28" s="285"/>
      <c r="AB28" s="92"/>
    </row>
    <row r="29" spans="1:28" ht="15.75">
      <c r="A29" s="82">
        <f>список!A27</f>
        <v>26</v>
      </c>
      <c r="B29" s="91" t="str">
        <f>IF(список!B27="","",список!B27)</f>
        <v/>
      </c>
      <c r="C29" s="91">
        <f>IF(список!C27="","",список!C27)</f>
        <v>0</v>
      </c>
      <c r="D29" s="83"/>
      <c r="E29" s="83"/>
      <c r="F29" s="83"/>
      <c r="G29" s="83"/>
      <c r="H29" s="83"/>
      <c r="I29" s="83"/>
      <c r="J29" s="83"/>
      <c r="K29" s="230"/>
      <c r="L29" s="232"/>
      <c r="M29" s="232"/>
      <c r="N29" s="232"/>
      <c r="O29" s="232"/>
      <c r="P29" s="232"/>
      <c r="Q29" s="283" t="str">
        <f t="shared" si="0"/>
        <v/>
      </c>
      <c r="R29" s="284" t="str">
        <f t="shared" si="1"/>
        <v/>
      </c>
      <c r="S29" s="230"/>
      <c r="T29" s="232"/>
      <c r="U29" s="230"/>
      <c r="V29" s="232"/>
      <c r="W29" s="232"/>
      <c r="X29" s="232"/>
      <c r="Y29" s="283" t="str">
        <f t="shared" si="2"/>
        <v/>
      </c>
      <c r="Z29" s="284" t="str">
        <f t="shared" si="3"/>
        <v/>
      </c>
      <c r="AA29" s="285"/>
      <c r="AB29" s="92"/>
    </row>
    <row r="30" spans="1:28"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225"/>
      <c r="Q30" s="283" t="str">
        <f t="shared" si="0"/>
        <v/>
      </c>
      <c r="R30" s="284" t="str">
        <f t="shared" si="1"/>
        <v/>
      </c>
      <c r="S30" s="230"/>
      <c r="T30" s="232"/>
      <c r="U30" s="230"/>
      <c r="V30" s="232"/>
      <c r="W30" s="232"/>
      <c r="X30" s="232"/>
      <c r="Y30" s="283" t="str">
        <f t="shared" si="2"/>
        <v/>
      </c>
      <c r="Z30" s="284" t="str">
        <f t="shared" si="3"/>
        <v/>
      </c>
      <c r="AA30" s="285"/>
      <c r="AB30" s="92"/>
    </row>
    <row r="31" spans="1:28"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225"/>
      <c r="Q31" s="283" t="str">
        <f t="shared" si="0"/>
        <v/>
      </c>
      <c r="R31" s="284" t="str">
        <f t="shared" si="1"/>
        <v/>
      </c>
      <c r="S31" s="230"/>
      <c r="T31" s="232"/>
      <c r="U31" s="230"/>
      <c r="V31" s="258"/>
      <c r="W31" s="232"/>
      <c r="X31" s="232"/>
      <c r="Y31" s="283" t="str">
        <f t="shared" si="2"/>
        <v/>
      </c>
      <c r="Z31" s="284" t="str">
        <f t="shared" si="3"/>
        <v/>
      </c>
      <c r="AA31" s="285"/>
      <c r="AB31" s="92"/>
    </row>
    <row r="32" spans="1:28"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225"/>
      <c r="Q32" s="283" t="str">
        <f t="shared" si="0"/>
        <v/>
      </c>
      <c r="R32" s="284" t="str">
        <f t="shared" si="1"/>
        <v/>
      </c>
      <c r="S32" s="230"/>
      <c r="T32" s="232"/>
      <c r="U32" s="232"/>
      <c r="V32" s="232"/>
      <c r="W32" s="232"/>
      <c r="X32" s="232"/>
      <c r="Y32" s="283" t="str">
        <f t="shared" si="2"/>
        <v/>
      </c>
      <c r="Z32" s="284" t="str">
        <f t="shared" si="3"/>
        <v/>
      </c>
      <c r="AA32" s="285"/>
      <c r="AB32" s="92"/>
    </row>
    <row r="33" spans="1:28"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5"/>
      <c r="Q33" s="283" t="str">
        <f t="shared" si="0"/>
        <v/>
      </c>
      <c r="R33" s="284" t="str">
        <f t="shared" si="1"/>
        <v/>
      </c>
      <c r="S33" s="230"/>
      <c r="T33" s="232"/>
      <c r="U33" s="232"/>
      <c r="V33" s="232"/>
      <c r="W33" s="232"/>
      <c r="X33" s="232"/>
      <c r="Y33" s="283" t="str">
        <f t="shared" si="2"/>
        <v/>
      </c>
      <c r="Z33" s="284" t="str">
        <f t="shared" si="3"/>
        <v/>
      </c>
      <c r="AA33" s="285"/>
      <c r="AB33" s="92"/>
    </row>
    <row r="34" spans="1:28"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5"/>
      <c r="Q34" s="283" t="str">
        <f t="shared" si="0"/>
        <v/>
      </c>
      <c r="R34" s="284" t="str">
        <f t="shared" si="1"/>
        <v/>
      </c>
      <c r="S34" s="230"/>
      <c r="T34" s="232"/>
      <c r="U34" s="232"/>
      <c r="V34" s="232"/>
      <c r="W34" s="232"/>
      <c r="X34" s="232"/>
      <c r="Y34" s="283" t="str">
        <f t="shared" si="2"/>
        <v/>
      </c>
      <c r="Z34" s="284" t="str">
        <f t="shared" si="3"/>
        <v/>
      </c>
      <c r="AA34" s="285"/>
      <c r="AB34" s="92"/>
    </row>
    <row r="35" spans="1:28"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5"/>
      <c r="Q35" s="283" t="str">
        <f t="shared" si="0"/>
        <v/>
      </c>
      <c r="R35" s="284" t="str">
        <f t="shared" si="1"/>
        <v/>
      </c>
      <c r="S35" s="232"/>
      <c r="T35" s="232"/>
      <c r="U35" s="232"/>
      <c r="V35" s="232"/>
      <c r="W35" s="232"/>
      <c r="X35" s="258"/>
      <c r="Y35" s="283" t="str">
        <f t="shared" si="2"/>
        <v/>
      </c>
      <c r="Z35" s="284" t="str">
        <f t="shared" si="3"/>
        <v/>
      </c>
      <c r="AA35" s="285"/>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5"/>
      <c r="Q36" s="283" t="str">
        <f t="shared" si="0"/>
        <v/>
      </c>
      <c r="R36" s="284" t="str">
        <f t="shared" si="1"/>
        <v/>
      </c>
      <c r="S36" s="249"/>
      <c r="T36" s="83"/>
      <c r="U36" s="83"/>
      <c r="V36" s="83"/>
      <c r="W36" s="83"/>
      <c r="X36" s="225"/>
      <c r="Y36" s="283" t="str">
        <f t="shared" si="2"/>
        <v/>
      </c>
      <c r="Z36" s="284" t="str">
        <f t="shared" si="3"/>
        <v/>
      </c>
      <c r="AA36" s="285"/>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48"/>
      <c r="Q37" s="283" t="str">
        <f t="shared" si="0"/>
        <v/>
      </c>
      <c r="R37" s="284" t="str">
        <f t="shared" si="1"/>
        <v/>
      </c>
      <c r="S37" s="250"/>
      <c r="T37" s="84"/>
      <c r="U37" s="84"/>
      <c r="V37" s="84"/>
      <c r="W37" s="84"/>
      <c r="X37" s="248"/>
      <c r="Y37" s="283" t="str">
        <f t="shared" si="2"/>
        <v/>
      </c>
      <c r="Z37" s="284" t="str">
        <f t="shared" si="3"/>
        <v/>
      </c>
      <c r="AA37" s="285"/>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48"/>
      <c r="Q38" s="309" t="str">
        <f t="shared" si="0"/>
        <v/>
      </c>
      <c r="R38" s="308" t="str">
        <f t="shared" si="1"/>
        <v/>
      </c>
      <c r="S38" s="329"/>
      <c r="T38" s="330"/>
      <c r="U38" s="330"/>
      <c r="V38" s="330"/>
      <c r="W38" s="330"/>
      <c r="X38" s="331"/>
      <c r="Y38" s="309" t="str">
        <f t="shared" si="2"/>
        <v/>
      </c>
      <c r="Z38" s="308" t="str">
        <f t="shared" si="3"/>
        <v/>
      </c>
      <c r="AA38" s="114"/>
    </row>
    <row r="39" spans="1:28">
      <c r="P39" s="86"/>
      <c r="Q39" s="333" t="str">
        <f>IF(D39="","",IF(E39="","",IF(F39="","",IF(#REF!="","",IF(G39="","",IF(H39="","",IF(I39="","",IF(J39="","",IF(K39="","",IF(L39="","",IF(M39="","",IF(N39="","",IF(O39="","",SUM(D39:O39)/13)))))))))))))</f>
        <v/>
      </c>
      <c r="R39" s="311" t="str">
        <f t="shared" si="1"/>
        <v/>
      </c>
      <c r="S39" s="84"/>
      <c r="T39" s="84"/>
      <c r="U39" s="84"/>
      <c r="V39" s="84"/>
      <c r="W39" s="84"/>
      <c r="X39" s="84"/>
      <c r="Y39" s="310" t="str">
        <f t="shared" si="2"/>
        <v/>
      </c>
      <c r="Z39" s="311"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C11" zoomScale="70" zoomScaleNormal="70" workbookViewId="0">
      <selection activeCell="U30" sqref="D4:U30"/>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7" t="s">
        <v>135</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row>
    <row r="2" spans="1:30" ht="39" customHeight="1">
      <c r="A2" s="443" t="str">
        <f>список!A1</f>
        <v>№</v>
      </c>
      <c r="B2" s="381" t="str">
        <f>список!B1</f>
        <v>Фамилия, имя воспитанника</v>
      </c>
      <c r="C2" s="384" t="str">
        <f>список!C1</f>
        <v xml:space="preserve">дата </v>
      </c>
      <c r="D2" s="365" t="s">
        <v>136</v>
      </c>
      <c r="E2" s="365"/>
      <c r="F2" s="365"/>
      <c r="G2" s="365"/>
      <c r="H2" s="365"/>
      <c r="I2" s="365"/>
      <c r="J2" s="365"/>
      <c r="K2" s="365"/>
      <c r="L2" s="365"/>
      <c r="M2" s="365"/>
      <c r="N2" s="365"/>
      <c r="O2" s="365"/>
      <c r="P2" s="365"/>
      <c r="Q2" s="365"/>
      <c r="R2" s="365"/>
      <c r="S2" s="365"/>
      <c r="T2" s="365"/>
      <c r="U2" s="365"/>
      <c r="V2" s="365"/>
      <c r="W2" s="365"/>
      <c r="X2" s="430" t="s">
        <v>137</v>
      </c>
      <c r="Y2" s="379"/>
      <c r="Z2" s="379"/>
      <c r="AA2" s="379"/>
      <c r="AB2" s="380"/>
      <c r="AC2" s="364"/>
      <c r="AD2" s="364"/>
    </row>
    <row r="3" spans="1:30" ht="280.5" customHeight="1" thickBot="1">
      <c r="A3" s="444"/>
      <c r="B3" s="382"/>
      <c r="C3" s="385"/>
      <c r="D3" s="130" t="s">
        <v>249</v>
      </c>
      <c r="E3" s="134" t="s">
        <v>340</v>
      </c>
      <c r="F3" s="134" t="s">
        <v>341</v>
      </c>
      <c r="G3" s="134" t="s">
        <v>321</v>
      </c>
      <c r="H3" s="134" t="s">
        <v>253</v>
      </c>
      <c r="I3" s="134" t="s">
        <v>254</v>
      </c>
      <c r="J3" s="246" t="s">
        <v>322</v>
      </c>
      <c r="K3" s="246" t="s">
        <v>323</v>
      </c>
      <c r="L3" s="246" t="s">
        <v>256</v>
      </c>
      <c r="M3" s="134" t="s">
        <v>255</v>
      </c>
      <c r="N3" s="134" t="s">
        <v>324</v>
      </c>
      <c r="O3" s="134" t="s">
        <v>325</v>
      </c>
      <c r="P3" s="134" t="s">
        <v>258</v>
      </c>
      <c r="Q3" s="134" t="s">
        <v>326</v>
      </c>
      <c r="R3" s="134" t="s">
        <v>260</v>
      </c>
      <c r="S3" s="134" t="s">
        <v>261</v>
      </c>
      <c r="T3" s="134" t="s">
        <v>262</v>
      </c>
      <c r="U3" s="134" t="s">
        <v>263</v>
      </c>
      <c r="V3" s="374" t="s">
        <v>0</v>
      </c>
      <c r="W3" s="374"/>
      <c r="X3" s="130" t="s">
        <v>264</v>
      </c>
      <c r="Y3" s="134" t="s">
        <v>265</v>
      </c>
      <c r="Z3" s="134" t="s">
        <v>339</v>
      </c>
      <c r="AA3" s="374" t="s">
        <v>0</v>
      </c>
      <c r="AB3" s="374"/>
      <c r="AC3" s="445"/>
      <c r="AD3" s="445"/>
    </row>
    <row r="4" spans="1:30" ht="15.75">
      <c r="A4" s="82">
        <f>список!A2</f>
        <v>1</v>
      </c>
      <c r="B4" s="91" t="str">
        <f>IF(список!B2="","",список!B2)</f>
        <v/>
      </c>
      <c r="C4" s="91" t="str">
        <f>IF(список!C2="","",список!C2)</f>
        <v/>
      </c>
      <c r="D4" s="83"/>
      <c r="E4" s="83"/>
      <c r="F4" s="228"/>
      <c r="G4" s="233"/>
      <c r="H4" s="264"/>
      <c r="I4" s="83"/>
      <c r="J4" s="83"/>
      <c r="K4" s="228"/>
      <c r="L4" s="233"/>
      <c r="M4" s="264"/>
      <c r="N4" s="83"/>
      <c r="O4" s="83"/>
      <c r="P4" s="83"/>
      <c r="Q4" s="228"/>
      <c r="R4" s="233"/>
      <c r="S4" s="264"/>
      <c r="T4" s="228"/>
      <c r="U4" s="233"/>
      <c r="V4" s="281" t="str">
        <f>IF(D4="","",IF(E4="","",IF(F4="","",IF(G4="","",IF(H4="","",IF(I4="","",IF(J4="","",IF(K4="","",IF(L4="","",IF(M4="","",IF(N4="","",IF(O4="","",IF(P4="","",IF(Q4="","",IF(R4="","",IF(S4="","",IF(T4="","",IF(U4="","",SUM(D4:U4)/18))))))))))))))))))</f>
        <v/>
      </c>
      <c r="W4" s="282" t="str">
        <f>IF(V4="","",IF(V4&gt;1.5,"сформирован",IF(V4&lt;0.5,"не сформирован", "в стадии формирования")))</f>
        <v/>
      </c>
      <c r="X4" s="228"/>
      <c r="Y4" s="228"/>
      <c r="Z4" s="264"/>
      <c r="AA4" s="281" t="str">
        <f>IF(X4="","",IF(Y4="","",IF(Z4="","",SUM(X4:Z4)/3)))</f>
        <v/>
      </c>
      <c r="AB4" s="282" t="str">
        <f>IF(AA4="","",IF(AA4&gt;1.5,"сформирован",IF(AA4&lt;0.5,"не сформирован","в стадии формирования")))</f>
        <v/>
      </c>
      <c r="AC4" s="285"/>
      <c r="AD4" s="92"/>
    </row>
    <row r="5" spans="1:30" ht="15.75">
      <c r="A5" s="82">
        <f>список!A3</f>
        <v>2</v>
      </c>
      <c r="B5" s="91" t="str">
        <f>IF(список!B3="","",список!B3)</f>
        <v/>
      </c>
      <c r="C5" s="91">
        <f>IF(список!C3="","",список!C3)</f>
        <v>0</v>
      </c>
      <c r="D5" s="83"/>
      <c r="E5" s="83"/>
      <c r="F5" s="230"/>
      <c r="G5" s="232"/>
      <c r="H5" s="258"/>
      <c r="I5" s="83"/>
      <c r="J5" s="83"/>
      <c r="K5" s="230"/>
      <c r="L5" s="232"/>
      <c r="M5" s="258"/>
      <c r="N5" s="83"/>
      <c r="O5" s="83"/>
      <c r="P5" s="83"/>
      <c r="Q5" s="230"/>
      <c r="R5" s="232"/>
      <c r="S5" s="258"/>
      <c r="T5" s="230"/>
      <c r="U5" s="232"/>
      <c r="V5" s="283" t="str">
        <f t="shared" ref="V5:V38" si="0">IF(D5="","",IF(E5="","",IF(F5="","",IF(G5="","",IF(H5="","",IF(I5="","",IF(J5="","",IF(K5="","",IF(L5="","",IF(M5="","",IF(N5="","",IF(O5="","",IF(P5="","",IF(Q5="","",IF(R5="","",IF(S5="","",IF(T5="","",IF(U5="","",SUM(D5:U5)/18))))))))))))))))))</f>
        <v/>
      </c>
      <c r="W5" s="284" t="str">
        <f t="shared" ref="W5:W38" si="1">IF(V5="","",IF(V5&gt;1.5,"сформирован",IF(V5&lt;0.5,"не сформирован", "в стадии формирования")))</f>
        <v/>
      </c>
      <c r="X5" s="230"/>
      <c r="Y5" s="230"/>
      <c r="Z5" s="258"/>
      <c r="AA5" s="283" t="str">
        <f t="shared" ref="AA5:AA38" si="2">IF(X5="","",IF(Y5="","",IF(Z5="","",SUM(X5:Z5)/3)))</f>
        <v/>
      </c>
      <c r="AB5" s="284" t="str">
        <f t="shared" ref="AB5:AB38" si="3">IF(AA5="","",IF(AA5&gt;1.5,"сформирован",IF(AA5&lt;0.5,"не сформирован","в стадии формирования")))</f>
        <v/>
      </c>
      <c r="AC5" s="285"/>
      <c r="AD5" s="92"/>
    </row>
    <row r="6" spans="1:30" ht="15.75">
      <c r="A6" s="82">
        <f>список!A4</f>
        <v>3</v>
      </c>
      <c r="B6" s="91" t="str">
        <f>IF(список!B4="","",список!B4)</f>
        <v/>
      </c>
      <c r="C6" s="91">
        <f>IF(список!C4="","",список!C4)</f>
        <v>0</v>
      </c>
      <c r="D6" s="83"/>
      <c r="E6" s="83"/>
      <c r="F6" s="230"/>
      <c r="G6" s="232"/>
      <c r="H6" s="258"/>
      <c r="I6" s="83"/>
      <c r="J6" s="83"/>
      <c r="K6" s="230"/>
      <c r="L6" s="232"/>
      <c r="M6" s="258"/>
      <c r="N6" s="83"/>
      <c r="O6" s="83"/>
      <c r="P6" s="83"/>
      <c r="Q6" s="230"/>
      <c r="R6" s="232"/>
      <c r="S6" s="258"/>
      <c r="T6" s="230"/>
      <c r="U6" s="232"/>
      <c r="V6" s="283" t="str">
        <f t="shared" si="0"/>
        <v/>
      </c>
      <c r="W6" s="284" t="str">
        <f t="shared" si="1"/>
        <v/>
      </c>
      <c r="X6" s="230"/>
      <c r="Y6" s="230"/>
      <c r="Z6" s="258"/>
      <c r="AA6" s="283" t="str">
        <f t="shared" si="2"/>
        <v/>
      </c>
      <c r="AB6" s="284" t="str">
        <f t="shared" si="3"/>
        <v/>
      </c>
      <c r="AC6" s="285"/>
      <c r="AD6" s="92"/>
    </row>
    <row r="7" spans="1:30" ht="15.75">
      <c r="A7" s="82">
        <f>список!A5</f>
        <v>4</v>
      </c>
      <c r="B7" s="91" t="str">
        <f>IF(список!B5="","",список!B5)</f>
        <v/>
      </c>
      <c r="C7" s="91">
        <f>IF(список!C5="","",список!C5)</f>
        <v>0</v>
      </c>
      <c r="D7" s="83"/>
      <c r="E7" s="83"/>
      <c r="F7" s="230"/>
      <c r="G7" s="232"/>
      <c r="H7" s="258"/>
      <c r="I7" s="83"/>
      <c r="J7" s="83"/>
      <c r="K7" s="230"/>
      <c r="L7" s="232"/>
      <c r="M7" s="258"/>
      <c r="N7" s="83"/>
      <c r="O7" s="83"/>
      <c r="P7" s="83"/>
      <c r="Q7" s="230"/>
      <c r="R7" s="232"/>
      <c r="S7" s="258"/>
      <c r="T7" s="230"/>
      <c r="U7" s="232"/>
      <c r="V7" s="283" t="str">
        <f t="shared" si="0"/>
        <v/>
      </c>
      <c r="W7" s="284" t="str">
        <f t="shared" si="1"/>
        <v/>
      </c>
      <c r="X7" s="230"/>
      <c r="Y7" s="230"/>
      <c r="Z7" s="258"/>
      <c r="AA7" s="283" t="str">
        <f t="shared" si="2"/>
        <v/>
      </c>
      <c r="AB7" s="284" t="str">
        <f t="shared" si="3"/>
        <v/>
      </c>
      <c r="AC7" s="285"/>
      <c r="AD7" s="92"/>
    </row>
    <row r="8" spans="1:30" ht="15.75">
      <c r="A8" s="82">
        <f>список!A6</f>
        <v>5</v>
      </c>
      <c r="B8" s="91" t="str">
        <f>IF(список!B6="","",список!B6)</f>
        <v/>
      </c>
      <c r="C8" s="91">
        <f>IF(список!C6="","",список!C6)</f>
        <v>0</v>
      </c>
      <c r="D8" s="83"/>
      <c r="E8" s="83"/>
      <c r="F8" s="230"/>
      <c r="G8" s="232"/>
      <c r="H8" s="258"/>
      <c r="I8" s="83"/>
      <c r="J8" s="83"/>
      <c r="K8" s="230"/>
      <c r="L8" s="232"/>
      <c r="M8" s="258"/>
      <c r="N8" s="83"/>
      <c r="O8" s="83"/>
      <c r="P8" s="83"/>
      <c r="Q8" s="230"/>
      <c r="R8" s="232"/>
      <c r="S8" s="258"/>
      <c r="T8" s="230"/>
      <c r="U8" s="232"/>
      <c r="V8" s="283" t="str">
        <f t="shared" si="0"/>
        <v/>
      </c>
      <c r="W8" s="284" t="str">
        <f t="shared" si="1"/>
        <v/>
      </c>
      <c r="X8" s="230"/>
      <c r="Y8" s="230"/>
      <c r="Z8" s="258"/>
      <c r="AA8" s="283" t="str">
        <f t="shared" si="2"/>
        <v/>
      </c>
      <c r="AB8" s="284" t="str">
        <f t="shared" si="3"/>
        <v/>
      </c>
      <c r="AC8" s="285"/>
      <c r="AD8" s="92"/>
    </row>
    <row r="9" spans="1:30" ht="15.75">
      <c r="A9" s="82">
        <f>список!A7</f>
        <v>6</v>
      </c>
      <c r="B9" s="91" t="str">
        <f>IF(список!B7="","",список!B7)</f>
        <v/>
      </c>
      <c r="C9" s="91">
        <f>IF(список!C7="","",список!C7)</f>
        <v>0</v>
      </c>
      <c r="D9" s="83"/>
      <c r="E9" s="83"/>
      <c r="F9" s="230"/>
      <c r="G9" s="232"/>
      <c r="H9" s="258"/>
      <c r="I9" s="83"/>
      <c r="J9" s="83"/>
      <c r="K9" s="230"/>
      <c r="L9" s="232"/>
      <c r="M9" s="258"/>
      <c r="N9" s="83"/>
      <c r="O9" s="83"/>
      <c r="P9" s="83"/>
      <c r="Q9" s="230"/>
      <c r="R9" s="232"/>
      <c r="S9" s="258"/>
      <c r="T9" s="230"/>
      <c r="U9" s="232"/>
      <c r="V9" s="283" t="str">
        <f t="shared" si="0"/>
        <v/>
      </c>
      <c r="W9" s="284" t="str">
        <f t="shared" si="1"/>
        <v/>
      </c>
      <c r="X9" s="230"/>
      <c r="Y9" s="230"/>
      <c r="Z9" s="258"/>
      <c r="AA9" s="283" t="str">
        <f t="shared" si="2"/>
        <v/>
      </c>
      <c r="AB9" s="284" t="str">
        <f t="shared" si="3"/>
        <v/>
      </c>
      <c r="AC9" s="285"/>
      <c r="AD9" s="92"/>
    </row>
    <row r="10" spans="1:30" ht="15.75">
      <c r="A10" s="82">
        <f>список!A8</f>
        <v>7</v>
      </c>
      <c r="B10" s="91" t="str">
        <f>IF(список!B8="","",список!B8)</f>
        <v/>
      </c>
      <c r="C10" s="91">
        <f>IF(список!C8="","",список!C8)</f>
        <v>0</v>
      </c>
      <c r="D10" s="83"/>
      <c r="E10" s="83"/>
      <c r="F10" s="230"/>
      <c r="G10" s="232"/>
      <c r="H10" s="258"/>
      <c r="I10" s="83"/>
      <c r="J10" s="83"/>
      <c r="K10" s="230"/>
      <c r="L10" s="232"/>
      <c r="M10" s="258"/>
      <c r="N10" s="83"/>
      <c r="O10" s="83"/>
      <c r="P10" s="83"/>
      <c r="Q10" s="230"/>
      <c r="R10" s="232"/>
      <c r="S10" s="258"/>
      <c r="T10" s="230"/>
      <c r="U10" s="232"/>
      <c r="V10" s="283" t="str">
        <f t="shared" si="0"/>
        <v/>
      </c>
      <c r="W10" s="284" t="str">
        <f t="shared" si="1"/>
        <v/>
      </c>
      <c r="X10" s="230"/>
      <c r="Y10" s="230"/>
      <c r="Z10" s="258"/>
      <c r="AA10" s="283" t="str">
        <f t="shared" si="2"/>
        <v/>
      </c>
      <c r="AB10" s="284" t="str">
        <f t="shared" si="3"/>
        <v/>
      </c>
      <c r="AC10" s="285"/>
      <c r="AD10" s="92"/>
    </row>
    <row r="11" spans="1:30" ht="15.75">
      <c r="A11" s="82">
        <f>список!A9</f>
        <v>8</v>
      </c>
      <c r="B11" s="91" t="str">
        <f>IF(список!B9="","",список!B9)</f>
        <v/>
      </c>
      <c r="C11" s="91">
        <f>IF(список!C9="","",список!C9)</f>
        <v>0</v>
      </c>
      <c r="D11" s="83"/>
      <c r="E11" s="83"/>
      <c r="F11" s="230"/>
      <c r="G11" s="232"/>
      <c r="H11" s="258"/>
      <c r="I11" s="83"/>
      <c r="J11" s="83"/>
      <c r="K11" s="230"/>
      <c r="L11" s="232"/>
      <c r="M11" s="258"/>
      <c r="N11" s="83"/>
      <c r="O11" s="83"/>
      <c r="P11" s="83"/>
      <c r="Q11" s="230"/>
      <c r="R11" s="232"/>
      <c r="S11" s="258"/>
      <c r="T11" s="230"/>
      <c r="U11" s="232"/>
      <c r="V11" s="283" t="str">
        <f t="shared" si="0"/>
        <v/>
      </c>
      <c r="W11" s="284" t="str">
        <f t="shared" si="1"/>
        <v/>
      </c>
      <c r="X11" s="230"/>
      <c r="Y11" s="230"/>
      <c r="Z11" s="258"/>
      <c r="AA11" s="283" t="str">
        <f t="shared" si="2"/>
        <v/>
      </c>
      <c r="AB11" s="284" t="str">
        <f t="shared" si="3"/>
        <v/>
      </c>
      <c r="AC11" s="285"/>
      <c r="AD11" s="92"/>
    </row>
    <row r="12" spans="1:30" ht="15.75">
      <c r="A12" s="82">
        <f>список!A10</f>
        <v>9</v>
      </c>
      <c r="B12" s="91" t="str">
        <f>IF(список!B10="","",список!B10)</f>
        <v/>
      </c>
      <c r="C12" s="91">
        <f>IF(список!C10="","",список!C10)</f>
        <v>0</v>
      </c>
      <c r="D12" s="83"/>
      <c r="E12" s="83"/>
      <c r="F12" s="230"/>
      <c r="G12" s="232"/>
      <c r="H12" s="258"/>
      <c r="I12" s="83"/>
      <c r="J12" s="83"/>
      <c r="K12" s="230"/>
      <c r="L12" s="232"/>
      <c r="M12" s="258"/>
      <c r="N12" s="83"/>
      <c r="O12" s="83"/>
      <c r="P12" s="83"/>
      <c r="Q12" s="230"/>
      <c r="R12" s="232"/>
      <c r="S12" s="258"/>
      <c r="T12" s="230"/>
      <c r="U12" s="232"/>
      <c r="V12" s="283" t="str">
        <f t="shared" si="0"/>
        <v/>
      </c>
      <c r="W12" s="284" t="str">
        <f t="shared" si="1"/>
        <v/>
      </c>
      <c r="X12" s="230"/>
      <c r="Y12" s="230"/>
      <c r="Z12" s="258"/>
      <c r="AA12" s="283" t="str">
        <f t="shared" si="2"/>
        <v/>
      </c>
      <c r="AB12" s="284" t="str">
        <f t="shared" si="3"/>
        <v/>
      </c>
      <c r="AC12" s="285"/>
      <c r="AD12" s="92"/>
    </row>
    <row r="13" spans="1:30" ht="15.75">
      <c r="A13" s="82">
        <f>список!A11</f>
        <v>10</v>
      </c>
      <c r="B13" s="91" t="str">
        <f>IF(список!B11="","",список!B11)</f>
        <v/>
      </c>
      <c r="C13" s="91">
        <f>IF(список!C11="","",список!C11)</f>
        <v>0</v>
      </c>
      <c r="D13" s="83"/>
      <c r="E13" s="83"/>
      <c r="F13" s="230"/>
      <c r="G13" s="232"/>
      <c r="H13" s="258"/>
      <c r="I13" s="83"/>
      <c r="J13" s="83"/>
      <c r="K13" s="230"/>
      <c r="L13" s="232"/>
      <c r="M13" s="258"/>
      <c r="N13" s="83"/>
      <c r="O13" s="83"/>
      <c r="P13" s="83"/>
      <c r="Q13" s="230"/>
      <c r="R13" s="232"/>
      <c r="S13" s="258"/>
      <c r="T13" s="230"/>
      <c r="U13" s="232"/>
      <c r="V13" s="283" t="str">
        <f t="shared" si="0"/>
        <v/>
      </c>
      <c r="W13" s="284" t="str">
        <f t="shared" si="1"/>
        <v/>
      </c>
      <c r="X13" s="230"/>
      <c r="Y13" s="230"/>
      <c r="Z13" s="258"/>
      <c r="AA13" s="283" t="str">
        <f t="shared" si="2"/>
        <v/>
      </c>
      <c r="AB13" s="284" t="str">
        <f t="shared" si="3"/>
        <v/>
      </c>
      <c r="AC13" s="285"/>
      <c r="AD13" s="92"/>
    </row>
    <row r="14" spans="1:30" ht="15.75">
      <c r="A14" s="82">
        <f>список!A12</f>
        <v>11</v>
      </c>
      <c r="B14" s="91" t="str">
        <f>IF(список!B12="","",список!B12)</f>
        <v/>
      </c>
      <c r="C14" s="91">
        <f>IF(список!C12="","",список!C12)</f>
        <v>0</v>
      </c>
      <c r="D14" s="83"/>
      <c r="E14" s="83"/>
      <c r="F14" s="230"/>
      <c r="G14" s="232"/>
      <c r="H14" s="258"/>
      <c r="I14" s="83"/>
      <c r="J14" s="83"/>
      <c r="K14" s="230"/>
      <c r="L14" s="232"/>
      <c r="M14" s="258"/>
      <c r="N14" s="83"/>
      <c r="O14" s="83"/>
      <c r="P14" s="83"/>
      <c r="Q14" s="230"/>
      <c r="R14" s="232"/>
      <c r="S14" s="258"/>
      <c r="T14" s="230"/>
      <c r="U14" s="232"/>
      <c r="V14" s="283" t="str">
        <f t="shared" si="0"/>
        <v/>
      </c>
      <c r="W14" s="284" t="str">
        <f t="shared" si="1"/>
        <v/>
      </c>
      <c r="X14" s="230"/>
      <c r="Y14" s="230"/>
      <c r="Z14" s="258"/>
      <c r="AA14" s="283" t="str">
        <f t="shared" si="2"/>
        <v/>
      </c>
      <c r="AB14" s="284" t="str">
        <f t="shared" si="3"/>
        <v/>
      </c>
      <c r="AC14" s="285"/>
      <c r="AD14" s="92"/>
    </row>
    <row r="15" spans="1:30" ht="15.75">
      <c r="A15" s="82">
        <f>список!A13</f>
        <v>12</v>
      </c>
      <c r="B15" s="91" t="str">
        <f>IF(список!B13="","",список!B13)</f>
        <v/>
      </c>
      <c r="C15" s="91">
        <f>IF(список!C13="","",список!C13)</f>
        <v>0</v>
      </c>
      <c r="D15" s="83"/>
      <c r="E15" s="83"/>
      <c r="F15" s="230"/>
      <c r="G15" s="232"/>
      <c r="H15" s="258"/>
      <c r="I15" s="83"/>
      <c r="J15" s="83"/>
      <c r="K15" s="230"/>
      <c r="L15" s="232"/>
      <c r="M15" s="258"/>
      <c r="N15" s="83"/>
      <c r="O15" s="83"/>
      <c r="P15" s="83"/>
      <c r="Q15" s="230"/>
      <c r="R15" s="232"/>
      <c r="S15" s="258"/>
      <c r="T15" s="230"/>
      <c r="U15" s="232"/>
      <c r="V15" s="283" t="str">
        <f t="shared" si="0"/>
        <v/>
      </c>
      <c r="W15" s="284" t="str">
        <f t="shared" si="1"/>
        <v/>
      </c>
      <c r="X15" s="230"/>
      <c r="Y15" s="230"/>
      <c r="Z15" s="258"/>
      <c r="AA15" s="283" t="str">
        <f t="shared" si="2"/>
        <v/>
      </c>
      <c r="AB15" s="284" t="str">
        <f t="shared" si="3"/>
        <v/>
      </c>
      <c r="AC15" s="285"/>
      <c r="AD15" s="92"/>
    </row>
    <row r="16" spans="1:30" ht="15.75">
      <c r="A16" s="82">
        <f>список!A14</f>
        <v>13</v>
      </c>
      <c r="B16" s="91" t="str">
        <f>IF(список!B14="","",список!B14)</f>
        <v/>
      </c>
      <c r="C16" s="91">
        <f>IF(список!C14="","",список!C14)</f>
        <v>0</v>
      </c>
      <c r="D16" s="83"/>
      <c r="E16" s="83"/>
      <c r="F16" s="230"/>
      <c r="G16" s="232"/>
      <c r="H16" s="258"/>
      <c r="I16" s="83"/>
      <c r="J16" s="83"/>
      <c r="K16" s="230"/>
      <c r="L16" s="232"/>
      <c r="M16" s="258"/>
      <c r="N16" s="83"/>
      <c r="O16" s="83"/>
      <c r="P16" s="83"/>
      <c r="Q16" s="230"/>
      <c r="R16" s="232"/>
      <c r="S16" s="258"/>
      <c r="T16" s="230"/>
      <c r="U16" s="232"/>
      <c r="V16" s="283" t="str">
        <f t="shared" si="0"/>
        <v/>
      </c>
      <c r="W16" s="284" t="str">
        <f t="shared" si="1"/>
        <v/>
      </c>
      <c r="X16" s="230"/>
      <c r="Y16" s="230"/>
      <c r="Z16" s="258"/>
      <c r="AA16" s="283" t="str">
        <f t="shared" si="2"/>
        <v/>
      </c>
      <c r="AB16" s="284" t="str">
        <f t="shared" si="3"/>
        <v/>
      </c>
      <c r="AC16" s="285"/>
      <c r="AD16" s="92"/>
    </row>
    <row r="17" spans="1:30" ht="15.75">
      <c r="A17" s="82">
        <f>список!A15</f>
        <v>14</v>
      </c>
      <c r="B17" s="91" t="str">
        <f>IF(список!B15="","",список!B15)</f>
        <v/>
      </c>
      <c r="C17" s="91">
        <f>IF(список!C15="","",список!C15)</f>
        <v>0</v>
      </c>
      <c r="D17" s="83"/>
      <c r="E17" s="83"/>
      <c r="F17" s="230"/>
      <c r="G17" s="232"/>
      <c r="H17" s="258"/>
      <c r="I17" s="83"/>
      <c r="J17" s="83"/>
      <c r="K17" s="230"/>
      <c r="L17" s="232"/>
      <c r="M17" s="258"/>
      <c r="N17" s="83"/>
      <c r="O17" s="83"/>
      <c r="P17" s="83"/>
      <c r="Q17" s="230"/>
      <c r="R17" s="232"/>
      <c r="S17" s="258"/>
      <c r="T17" s="230"/>
      <c r="U17" s="232"/>
      <c r="V17" s="283" t="str">
        <f t="shared" si="0"/>
        <v/>
      </c>
      <c r="W17" s="284" t="str">
        <f t="shared" si="1"/>
        <v/>
      </c>
      <c r="X17" s="230"/>
      <c r="Y17" s="230"/>
      <c r="Z17" s="258"/>
      <c r="AA17" s="283" t="str">
        <f t="shared" si="2"/>
        <v/>
      </c>
      <c r="AB17" s="284" t="str">
        <f t="shared" si="3"/>
        <v/>
      </c>
      <c r="AC17" s="285"/>
      <c r="AD17" s="92"/>
    </row>
    <row r="18" spans="1:30" ht="15.75">
      <c r="A18" s="82">
        <f>список!A16</f>
        <v>15</v>
      </c>
      <c r="B18" s="91" t="str">
        <f>IF(список!B16="","",список!B16)</f>
        <v/>
      </c>
      <c r="C18" s="91">
        <f>IF(список!C16="","",список!C16)</f>
        <v>0</v>
      </c>
      <c r="D18" s="83"/>
      <c r="E18" s="83"/>
      <c r="F18" s="230"/>
      <c r="G18" s="232"/>
      <c r="H18" s="258"/>
      <c r="I18" s="83"/>
      <c r="J18" s="83"/>
      <c r="K18" s="230"/>
      <c r="L18" s="232"/>
      <c r="M18" s="258"/>
      <c r="N18" s="83"/>
      <c r="O18" s="83"/>
      <c r="P18" s="83"/>
      <c r="Q18" s="230"/>
      <c r="R18" s="232"/>
      <c r="S18" s="258"/>
      <c r="T18" s="230"/>
      <c r="U18" s="232"/>
      <c r="V18" s="283" t="str">
        <f t="shared" si="0"/>
        <v/>
      </c>
      <c r="W18" s="284" t="str">
        <f t="shared" si="1"/>
        <v/>
      </c>
      <c r="X18" s="230"/>
      <c r="Y18" s="230"/>
      <c r="Z18" s="258"/>
      <c r="AA18" s="283" t="str">
        <f t="shared" si="2"/>
        <v/>
      </c>
      <c r="AB18" s="284" t="str">
        <f t="shared" si="3"/>
        <v/>
      </c>
      <c r="AC18" s="285"/>
      <c r="AD18" s="92"/>
    </row>
    <row r="19" spans="1:30" ht="15.75">
      <c r="A19" s="82">
        <f>список!A17</f>
        <v>16</v>
      </c>
      <c r="B19" s="91" t="str">
        <f>IF(список!B17="","",список!B17)</f>
        <v/>
      </c>
      <c r="C19" s="91">
        <f>IF(список!C17="","",список!C17)</f>
        <v>0</v>
      </c>
      <c r="D19" s="83"/>
      <c r="E19" s="83"/>
      <c r="F19" s="230"/>
      <c r="G19" s="232"/>
      <c r="H19" s="258"/>
      <c r="I19" s="83"/>
      <c r="J19" s="83"/>
      <c r="K19" s="230"/>
      <c r="L19" s="232"/>
      <c r="M19" s="258"/>
      <c r="N19" s="83"/>
      <c r="O19" s="83"/>
      <c r="P19" s="83"/>
      <c r="Q19" s="230"/>
      <c r="R19" s="232"/>
      <c r="S19" s="258"/>
      <c r="T19" s="230"/>
      <c r="U19" s="232"/>
      <c r="V19" s="283" t="str">
        <f t="shared" si="0"/>
        <v/>
      </c>
      <c r="W19" s="284" t="str">
        <f t="shared" si="1"/>
        <v/>
      </c>
      <c r="X19" s="230"/>
      <c r="Y19" s="230"/>
      <c r="Z19" s="258"/>
      <c r="AA19" s="283" t="str">
        <f t="shared" si="2"/>
        <v/>
      </c>
      <c r="AB19" s="284" t="str">
        <f t="shared" si="3"/>
        <v/>
      </c>
      <c r="AC19" s="285"/>
      <c r="AD19" s="92"/>
    </row>
    <row r="20" spans="1:30" ht="15.75">
      <c r="A20" s="82">
        <f>список!A18</f>
        <v>17</v>
      </c>
      <c r="B20" s="91" t="str">
        <f>IF(список!B18="","",список!B18)</f>
        <v/>
      </c>
      <c r="C20" s="91">
        <f>IF(список!C18="","",список!C18)</f>
        <v>0</v>
      </c>
      <c r="D20" s="83"/>
      <c r="E20" s="83"/>
      <c r="F20" s="230"/>
      <c r="G20" s="232"/>
      <c r="H20" s="258"/>
      <c r="I20" s="83"/>
      <c r="J20" s="83"/>
      <c r="K20" s="230"/>
      <c r="L20" s="232"/>
      <c r="M20" s="258"/>
      <c r="N20" s="83"/>
      <c r="O20" s="83"/>
      <c r="P20" s="83"/>
      <c r="Q20" s="230"/>
      <c r="R20" s="232"/>
      <c r="S20" s="258"/>
      <c r="T20" s="230"/>
      <c r="U20" s="232"/>
      <c r="V20" s="283" t="str">
        <f t="shared" si="0"/>
        <v/>
      </c>
      <c r="W20" s="284" t="str">
        <f t="shared" si="1"/>
        <v/>
      </c>
      <c r="X20" s="230"/>
      <c r="Y20" s="230"/>
      <c r="Z20" s="258"/>
      <c r="AA20" s="283" t="str">
        <f t="shared" si="2"/>
        <v/>
      </c>
      <c r="AB20" s="284" t="str">
        <f t="shared" si="3"/>
        <v/>
      </c>
      <c r="AC20" s="285"/>
      <c r="AD20" s="92"/>
    </row>
    <row r="21" spans="1:30" ht="15.75">
      <c r="A21" s="82">
        <f>список!A19</f>
        <v>18</v>
      </c>
      <c r="B21" s="91" t="str">
        <f>IF(список!B19="","",список!B19)</f>
        <v/>
      </c>
      <c r="C21" s="91">
        <f>IF(список!C19="","",список!C19)</f>
        <v>0</v>
      </c>
      <c r="D21" s="83"/>
      <c r="E21" s="83"/>
      <c r="F21" s="230"/>
      <c r="G21" s="232"/>
      <c r="H21" s="258"/>
      <c r="I21" s="83"/>
      <c r="J21" s="83"/>
      <c r="K21" s="230"/>
      <c r="L21" s="232"/>
      <c r="M21" s="258"/>
      <c r="N21" s="83"/>
      <c r="O21" s="83"/>
      <c r="P21" s="83"/>
      <c r="Q21" s="230"/>
      <c r="R21" s="232"/>
      <c r="S21" s="258"/>
      <c r="T21" s="230"/>
      <c r="U21" s="232"/>
      <c r="V21" s="283" t="str">
        <f t="shared" si="0"/>
        <v/>
      </c>
      <c r="W21" s="284" t="str">
        <f t="shared" si="1"/>
        <v/>
      </c>
      <c r="X21" s="230"/>
      <c r="Y21" s="230"/>
      <c r="Z21" s="258"/>
      <c r="AA21" s="283" t="str">
        <f t="shared" si="2"/>
        <v/>
      </c>
      <c r="AB21" s="284" t="str">
        <f t="shared" si="3"/>
        <v/>
      </c>
      <c r="AC21" s="285"/>
      <c r="AD21" s="92"/>
    </row>
    <row r="22" spans="1:30" ht="15.75">
      <c r="A22" s="82">
        <f>список!A20</f>
        <v>19</v>
      </c>
      <c r="B22" s="91" t="str">
        <f>IF(список!B20="","",список!B20)</f>
        <v/>
      </c>
      <c r="C22" s="91">
        <f>IF(список!C20="","",список!C20)</f>
        <v>0</v>
      </c>
      <c r="D22" s="83"/>
      <c r="E22" s="83"/>
      <c r="F22" s="230"/>
      <c r="G22" s="232"/>
      <c r="H22" s="258"/>
      <c r="I22" s="83"/>
      <c r="J22" s="83"/>
      <c r="K22" s="230"/>
      <c r="L22" s="232"/>
      <c r="M22" s="258"/>
      <c r="N22" s="83"/>
      <c r="O22" s="83"/>
      <c r="P22" s="83"/>
      <c r="Q22" s="230"/>
      <c r="R22" s="232"/>
      <c r="S22" s="258"/>
      <c r="T22" s="230"/>
      <c r="U22" s="232"/>
      <c r="V22" s="283" t="str">
        <f t="shared" si="0"/>
        <v/>
      </c>
      <c r="W22" s="284" t="str">
        <f t="shared" si="1"/>
        <v/>
      </c>
      <c r="X22" s="230"/>
      <c r="Y22" s="230"/>
      <c r="Z22" s="258"/>
      <c r="AA22" s="283" t="str">
        <f t="shared" si="2"/>
        <v/>
      </c>
      <c r="AB22" s="284" t="str">
        <f t="shared" si="3"/>
        <v/>
      </c>
      <c r="AC22" s="285"/>
      <c r="AD22" s="92"/>
    </row>
    <row r="23" spans="1:30" ht="15.75">
      <c r="A23" s="82">
        <f>список!A21</f>
        <v>20</v>
      </c>
      <c r="B23" s="91" t="str">
        <f>IF(список!B21="","",список!B21)</f>
        <v/>
      </c>
      <c r="C23" s="91">
        <f>IF(список!C21="","",список!C21)</f>
        <v>0</v>
      </c>
      <c r="D23" s="83"/>
      <c r="E23" s="83"/>
      <c r="F23" s="230"/>
      <c r="G23" s="232"/>
      <c r="H23" s="258"/>
      <c r="I23" s="83"/>
      <c r="J23" s="83"/>
      <c r="K23" s="230"/>
      <c r="L23" s="232"/>
      <c r="M23" s="258"/>
      <c r="N23" s="83"/>
      <c r="O23" s="83"/>
      <c r="P23" s="83"/>
      <c r="Q23" s="230"/>
      <c r="R23" s="232"/>
      <c r="S23" s="258"/>
      <c r="T23" s="230"/>
      <c r="U23" s="232"/>
      <c r="V23" s="283" t="str">
        <f t="shared" si="0"/>
        <v/>
      </c>
      <c r="W23" s="284" t="str">
        <f t="shared" si="1"/>
        <v/>
      </c>
      <c r="X23" s="230"/>
      <c r="Y23" s="230"/>
      <c r="Z23" s="258"/>
      <c r="AA23" s="283" t="str">
        <f t="shared" si="2"/>
        <v/>
      </c>
      <c r="AB23" s="284" t="str">
        <f t="shared" si="3"/>
        <v/>
      </c>
      <c r="AC23" s="285"/>
      <c r="AD23" s="92"/>
    </row>
    <row r="24" spans="1:30" ht="15.75">
      <c r="A24" s="82">
        <f>список!A22</f>
        <v>21</v>
      </c>
      <c r="B24" s="91" t="str">
        <f>IF(список!B22="","",список!B22)</f>
        <v/>
      </c>
      <c r="C24" s="91">
        <f>IF(список!C22="","",список!C22)</f>
        <v>0</v>
      </c>
      <c r="D24" s="83"/>
      <c r="E24" s="83"/>
      <c r="F24" s="230"/>
      <c r="G24" s="232"/>
      <c r="H24" s="258"/>
      <c r="I24" s="83"/>
      <c r="J24" s="83"/>
      <c r="K24" s="230"/>
      <c r="L24" s="232"/>
      <c r="M24" s="258"/>
      <c r="N24" s="83"/>
      <c r="O24" s="83"/>
      <c r="P24" s="83"/>
      <c r="Q24" s="230"/>
      <c r="R24" s="232"/>
      <c r="S24" s="258"/>
      <c r="T24" s="230"/>
      <c r="U24" s="232"/>
      <c r="V24" s="283" t="str">
        <f t="shared" si="0"/>
        <v/>
      </c>
      <c r="W24" s="284" t="str">
        <f t="shared" si="1"/>
        <v/>
      </c>
      <c r="X24" s="230"/>
      <c r="Y24" s="230"/>
      <c r="Z24" s="258"/>
      <c r="AA24" s="283" t="str">
        <f t="shared" si="2"/>
        <v/>
      </c>
      <c r="AB24" s="284" t="str">
        <f t="shared" si="3"/>
        <v/>
      </c>
      <c r="AC24" s="285"/>
      <c r="AD24" s="92"/>
    </row>
    <row r="25" spans="1:30" ht="15.75">
      <c r="A25" s="82">
        <f>список!A23</f>
        <v>22</v>
      </c>
      <c r="B25" s="91" t="str">
        <f>IF(список!B23="","",список!B23)</f>
        <v/>
      </c>
      <c r="C25" s="91">
        <f>IF(список!C23="","",список!C23)</f>
        <v>0</v>
      </c>
      <c r="D25" s="83"/>
      <c r="E25" s="83"/>
      <c r="F25" s="230"/>
      <c r="G25" s="232"/>
      <c r="H25" s="258"/>
      <c r="I25" s="83"/>
      <c r="J25" s="83"/>
      <c r="K25" s="230"/>
      <c r="L25" s="232"/>
      <c r="M25" s="258"/>
      <c r="N25" s="83"/>
      <c r="O25" s="83"/>
      <c r="P25" s="83"/>
      <c r="Q25" s="230"/>
      <c r="R25" s="232"/>
      <c r="S25" s="258"/>
      <c r="T25" s="230"/>
      <c r="U25" s="232"/>
      <c r="V25" s="283" t="str">
        <f t="shared" si="0"/>
        <v/>
      </c>
      <c r="W25" s="284" t="str">
        <f t="shared" si="1"/>
        <v/>
      </c>
      <c r="X25" s="230"/>
      <c r="Y25" s="230"/>
      <c r="Z25" s="258"/>
      <c r="AA25" s="283" t="str">
        <f t="shared" si="2"/>
        <v/>
      </c>
      <c r="AB25" s="284" t="str">
        <f t="shared" si="3"/>
        <v/>
      </c>
      <c r="AC25" s="285"/>
      <c r="AD25" s="92"/>
    </row>
    <row r="26" spans="1:30" ht="15.75">
      <c r="A26" s="82">
        <f>список!A24</f>
        <v>23</v>
      </c>
      <c r="B26" s="91" t="str">
        <f>IF(список!B24="","",список!B24)</f>
        <v/>
      </c>
      <c r="C26" s="91">
        <f>IF(список!C24="","",список!C24)</f>
        <v>0</v>
      </c>
      <c r="D26" s="83"/>
      <c r="E26" s="83"/>
      <c r="F26" s="230"/>
      <c r="G26" s="232"/>
      <c r="H26" s="258"/>
      <c r="I26" s="83"/>
      <c r="J26" s="83"/>
      <c r="K26" s="230"/>
      <c r="L26" s="232"/>
      <c r="M26" s="258"/>
      <c r="N26" s="83"/>
      <c r="O26" s="83"/>
      <c r="P26" s="83"/>
      <c r="Q26" s="230"/>
      <c r="R26" s="232"/>
      <c r="S26" s="258"/>
      <c r="T26" s="230"/>
      <c r="U26" s="232"/>
      <c r="V26" s="283" t="str">
        <f t="shared" si="0"/>
        <v/>
      </c>
      <c r="W26" s="284" t="str">
        <f t="shared" si="1"/>
        <v/>
      </c>
      <c r="X26" s="230"/>
      <c r="Y26" s="230"/>
      <c r="Z26" s="258"/>
      <c r="AA26" s="283" t="str">
        <f t="shared" si="2"/>
        <v/>
      </c>
      <c r="AB26" s="284" t="str">
        <f t="shared" si="3"/>
        <v/>
      </c>
      <c r="AC26" s="285"/>
      <c r="AD26" s="92"/>
    </row>
    <row r="27" spans="1:30" ht="15.75">
      <c r="A27" s="82">
        <f>список!A25</f>
        <v>24</v>
      </c>
      <c r="B27" s="91" t="str">
        <f>IF(список!B25="","",список!B25)</f>
        <v/>
      </c>
      <c r="C27" s="91">
        <f>IF(список!C25="","",список!C25)</f>
        <v>0</v>
      </c>
      <c r="D27" s="83"/>
      <c r="E27" s="83"/>
      <c r="F27" s="230"/>
      <c r="G27" s="232"/>
      <c r="H27" s="258"/>
      <c r="I27" s="83"/>
      <c r="J27" s="83"/>
      <c r="K27" s="230"/>
      <c r="L27" s="232"/>
      <c r="M27" s="258"/>
      <c r="N27" s="83"/>
      <c r="O27" s="83"/>
      <c r="P27" s="83"/>
      <c r="Q27" s="230"/>
      <c r="R27" s="232"/>
      <c r="S27" s="258"/>
      <c r="T27" s="230"/>
      <c r="U27" s="232"/>
      <c r="V27" s="283" t="str">
        <f t="shared" si="0"/>
        <v/>
      </c>
      <c r="W27" s="284" t="str">
        <f t="shared" si="1"/>
        <v/>
      </c>
      <c r="X27" s="230"/>
      <c r="Y27" s="230"/>
      <c r="Z27" s="258"/>
      <c r="AA27" s="283" t="str">
        <f t="shared" si="2"/>
        <v/>
      </c>
      <c r="AB27" s="284" t="str">
        <f t="shared" si="3"/>
        <v/>
      </c>
      <c r="AC27" s="285"/>
      <c r="AD27" s="92"/>
    </row>
    <row r="28" spans="1:30" ht="15.75">
      <c r="A28" s="82">
        <f>список!A26</f>
        <v>25</v>
      </c>
      <c r="B28" s="91" t="str">
        <f>IF(список!B26="","",список!B26)</f>
        <v/>
      </c>
      <c r="C28" s="91">
        <f>IF(список!C26="","",список!C26)</f>
        <v>0</v>
      </c>
      <c r="D28" s="83"/>
      <c r="E28" s="83"/>
      <c r="F28" s="230"/>
      <c r="G28" s="232"/>
      <c r="H28" s="258"/>
      <c r="I28" s="83"/>
      <c r="J28" s="83"/>
      <c r="K28" s="230"/>
      <c r="L28" s="232"/>
      <c r="M28" s="258"/>
      <c r="N28" s="83"/>
      <c r="O28" s="83"/>
      <c r="P28" s="83"/>
      <c r="Q28" s="230"/>
      <c r="R28" s="232"/>
      <c r="S28" s="258"/>
      <c r="T28" s="230"/>
      <c r="U28" s="232"/>
      <c r="V28" s="283" t="str">
        <f t="shared" si="0"/>
        <v/>
      </c>
      <c r="W28" s="284" t="str">
        <f t="shared" si="1"/>
        <v/>
      </c>
      <c r="X28" s="230"/>
      <c r="Y28" s="230"/>
      <c r="Z28" s="258"/>
      <c r="AA28" s="283" t="str">
        <f t="shared" si="2"/>
        <v/>
      </c>
      <c r="AB28" s="284" t="str">
        <f t="shared" si="3"/>
        <v/>
      </c>
      <c r="AC28" s="285"/>
      <c r="AD28" s="92"/>
    </row>
    <row r="29" spans="1:30" ht="15.75">
      <c r="A29" s="82">
        <f>список!A27</f>
        <v>26</v>
      </c>
      <c r="B29" s="91" t="str">
        <f>IF(список!B27="","",список!B27)</f>
        <v/>
      </c>
      <c r="C29" s="91">
        <f>IF(список!C27="","",список!C27)</f>
        <v>0</v>
      </c>
      <c r="D29" s="83"/>
      <c r="E29" s="83"/>
      <c r="F29" s="230"/>
      <c r="G29" s="232"/>
      <c r="H29" s="258"/>
      <c r="I29" s="83"/>
      <c r="J29" s="83"/>
      <c r="K29" s="230"/>
      <c r="L29" s="232"/>
      <c r="M29" s="258"/>
      <c r="N29" s="83"/>
      <c r="O29" s="83"/>
      <c r="P29" s="83"/>
      <c r="Q29" s="230"/>
      <c r="R29" s="232"/>
      <c r="S29" s="258"/>
      <c r="T29" s="230"/>
      <c r="U29" s="232"/>
      <c r="V29" s="283" t="str">
        <f t="shared" si="0"/>
        <v/>
      </c>
      <c r="W29" s="284" t="str">
        <f t="shared" si="1"/>
        <v/>
      </c>
      <c r="X29" s="230"/>
      <c r="Y29" s="230"/>
      <c r="Z29" s="258"/>
      <c r="AA29" s="283" t="str">
        <f t="shared" si="2"/>
        <v/>
      </c>
      <c r="AB29" s="284" t="str">
        <f t="shared" si="3"/>
        <v/>
      </c>
      <c r="AC29" s="285"/>
      <c r="AD29" s="92"/>
    </row>
    <row r="30" spans="1:30" ht="15.75">
      <c r="A30" s="82">
        <f>список!A28</f>
        <v>27</v>
      </c>
      <c r="B30" s="91" t="str">
        <f>IF(список!B28="","",список!B28)</f>
        <v/>
      </c>
      <c r="C30" s="91">
        <f>IF(список!C28="","",список!C28)</f>
        <v>0</v>
      </c>
      <c r="D30" s="83"/>
      <c r="E30" s="83"/>
      <c r="F30" s="230"/>
      <c r="G30" s="232"/>
      <c r="H30" s="258"/>
      <c r="I30" s="83"/>
      <c r="J30" s="83"/>
      <c r="K30" s="230"/>
      <c r="L30" s="232"/>
      <c r="M30" s="258"/>
      <c r="N30" s="83"/>
      <c r="O30" s="83"/>
      <c r="P30" s="83"/>
      <c r="Q30" s="230"/>
      <c r="R30" s="232"/>
      <c r="S30" s="258"/>
      <c r="T30" s="230"/>
      <c r="U30" s="232"/>
      <c r="V30" s="283" t="str">
        <f t="shared" si="0"/>
        <v/>
      </c>
      <c r="W30" s="284" t="str">
        <f t="shared" si="1"/>
        <v/>
      </c>
      <c r="X30" s="230"/>
      <c r="Y30" s="230"/>
      <c r="Z30" s="258"/>
      <c r="AA30" s="283" t="str">
        <f t="shared" si="2"/>
        <v/>
      </c>
      <c r="AB30" s="284" t="str">
        <f t="shared" si="3"/>
        <v/>
      </c>
      <c r="AC30" s="285"/>
      <c r="AD30" s="92"/>
    </row>
    <row r="31" spans="1:30" ht="15.75">
      <c r="A31" s="82">
        <f>список!A29</f>
        <v>28</v>
      </c>
      <c r="B31" s="91" t="str">
        <f>IF(список!B29="","",список!B29)</f>
        <v/>
      </c>
      <c r="C31" s="91">
        <f>IF(список!C29="","",список!C29)</f>
        <v>0</v>
      </c>
      <c r="D31" s="83"/>
      <c r="E31" s="83"/>
      <c r="F31" s="230"/>
      <c r="G31" s="232"/>
      <c r="H31" s="258"/>
      <c r="I31" s="83"/>
      <c r="J31" s="83"/>
      <c r="K31" s="230"/>
      <c r="L31" s="232"/>
      <c r="M31" s="258"/>
      <c r="N31" s="83"/>
      <c r="O31" s="83"/>
      <c r="P31" s="83"/>
      <c r="Q31" s="230"/>
      <c r="R31" s="232"/>
      <c r="S31" s="258"/>
      <c r="T31" s="230"/>
      <c r="U31" s="232"/>
      <c r="V31" s="283" t="str">
        <f t="shared" si="0"/>
        <v/>
      </c>
      <c r="W31" s="284" t="str">
        <f t="shared" si="1"/>
        <v/>
      </c>
      <c r="X31" s="230"/>
      <c r="Y31" s="258"/>
      <c r="Z31" s="258"/>
      <c r="AA31" s="283" t="str">
        <f t="shared" si="2"/>
        <v/>
      </c>
      <c r="AB31" s="284" t="str">
        <f t="shared" si="3"/>
        <v/>
      </c>
      <c r="AC31" s="285"/>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0"/>
      <c r="U32" s="232"/>
      <c r="V32" s="283" t="str">
        <f t="shared" si="0"/>
        <v/>
      </c>
      <c r="W32" s="284" t="str">
        <f t="shared" si="1"/>
        <v/>
      </c>
      <c r="X32" s="230"/>
      <c r="Y32" s="258"/>
      <c r="Z32" s="258"/>
      <c r="AA32" s="283" t="str">
        <f t="shared" si="2"/>
        <v/>
      </c>
      <c r="AB32" s="284" t="str">
        <f t="shared" si="3"/>
        <v/>
      </c>
      <c r="AC32" s="285"/>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0"/>
      <c r="U33" s="232"/>
      <c r="V33" s="283" t="str">
        <f t="shared" si="0"/>
        <v/>
      </c>
      <c r="W33" s="284" t="str">
        <f t="shared" si="1"/>
        <v/>
      </c>
      <c r="X33" s="230"/>
      <c r="Y33" s="232"/>
      <c r="Z33" s="258"/>
      <c r="AA33" s="283" t="str">
        <f t="shared" si="2"/>
        <v/>
      </c>
      <c r="AB33" s="284" t="str">
        <f t="shared" si="3"/>
        <v/>
      </c>
      <c r="AC33" s="285"/>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0"/>
      <c r="U34" s="232"/>
      <c r="V34" s="283" t="str">
        <f t="shared" si="0"/>
        <v/>
      </c>
      <c r="W34" s="284" t="str">
        <f t="shared" si="1"/>
        <v/>
      </c>
      <c r="X34" s="230"/>
      <c r="Y34" s="232"/>
      <c r="Z34" s="258"/>
      <c r="AA34" s="283" t="str">
        <f t="shared" si="2"/>
        <v/>
      </c>
      <c r="AB34" s="284" t="str">
        <f t="shared" si="3"/>
        <v/>
      </c>
      <c r="AC34" s="285"/>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0"/>
      <c r="U35" s="232"/>
      <c r="V35" s="283" t="str">
        <f t="shared" si="0"/>
        <v/>
      </c>
      <c r="W35" s="284" t="str">
        <f t="shared" si="1"/>
        <v/>
      </c>
      <c r="X35" s="230"/>
      <c r="Y35" s="232"/>
      <c r="Z35" s="258"/>
      <c r="AA35" s="283" t="str">
        <f t="shared" si="2"/>
        <v/>
      </c>
      <c r="AB35" s="284" t="str">
        <f t="shared" si="3"/>
        <v/>
      </c>
      <c r="AC35" s="285"/>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0"/>
      <c r="U36" s="232"/>
      <c r="V36" s="283" t="str">
        <f t="shared" si="0"/>
        <v/>
      </c>
      <c r="W36" s="284" t="str">
        <f t="shared" si="1"/>
        <v/>
      </c>
      <c r="X36" s="230"/>
      <c r="Y36" s="232"/>
      <c r="Z36" s="225"/>
      <c r="AA36" s="283" t="str">
        <f t="shared" si="2"/>
        <v/>
      </c>
      <c r="AB36" s="284" t="str">
        <f t="shared" si="3"/>
        <v/>
      </c>
      <c r="AC36" s="285"/>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5"/>
      <c r="V37" s="283" t="str">
        <f t="shared" si="0"/>
        <v/>
      </c>
      <c r="W37" s="284" t="str">
        <f t="shared" si="1"/>
        <v/>
      </c>
      <c r="X37" s="250"/>
      <c r="Y37" s="84"/>
      <c r="Z37" s="248"/>
      <c r="AA37" s="283" t="str">
        <f t="shared" si="2"/>
        <v/>
      </c>
      <c r="AB37" s="284" t="str">
        <f t="shared" si="3"/>
        <v/>
      </c>
      <c r="AC37" s="285"/>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48"/>
      <c r="V38" s="309" t="str">
        <f t="shared" si="0"/>
        <v/>
      </c>
      <c r="W38" s="308" t="str">
        <f t="shared" si="1"/>
        <v/>
      </c>
      <c r="X38" s="250"/>
      <c r="Y38" s="84"/>
      <c r="Z38" s="248"/>
      <c r="AA38" s="309" t="str">
        <f t="shared" si="2"/>
        <v/>
      </c>
      <c r="AB38" s="308" t="str">
        <f t="shared" si="3"/>
        <v/>
      </c>
      <c r="AC38" s="114"/>
    </row>
    <row r="39" spans="1:30">
      <c r="U39" s="86"/>
      <c r="V39" s="310" t="str">
        <f>IF(D39="","",IF(E39="","",IF(G39="","",IF(#REF!="","",IF(H39="","",IF(I39="","",IF(M39="","",IF(N39="","",IF(O39="","",IF(P39="","",IF(#REF!="","",IF(Q39="","",IF(R39="","",IF(S39="","",IF(T39="","",IF(U39="","",SUM(D39:U39)/16))))))))))))))))</f>
        <v/>
      </c>
      <c r="W39" s="311" t="str">
        <f t="shared" ref="W39" si="4">IF(V39="","",IF(V39=2,"сформирован",IF(V39=0,"не сформирован", "в стадии формирования")))</f>
        <v/>
      </c>
      <c r="AA39" s="311" t="str">
        <f>IF(X39="","",IF(Y39="","",IF(Z39="","",IF(#REF!="","",SUM(X39:Z39)/4))))</f>
        <v/>
      </c>
      <c r="AB39" s="311" t="str">
        <f t="shared" ref="AB39" si="5">IF(AA39="","",IF(AA39=2,"сформирован",IF(AA39=0,"не сформирован","в стадии формирования")))</f>
        <v/>
      </c>
      <c r="AC39" s="114"/>
    </row>
    <row r="40" spans="1:30">
      <c r="V40" s="286"/>
      <c r="W40" s="286"/>
      <c r="X40" s="85"/>
      <c r="Y40" s="85"/>
      <c r="Z40" s="85"/>
      <c r="AA40" s="286"/>
      <c r="AB40" s="286"/>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A13"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51"/>
      <c r="B1" s="443"/>
      <c r="C1" s="443"/>
      <c r="D1" s="443"/>
      <c r="E1" s="443"/>
      <c r="F1" s="443"/>
      <c r="G1" s="443"/>
      <c r="H1" s="443"/>
      <c r="I1" s="443"/>
      <c r="J1" s="443"/>
      <c r="K1" s="443"/>
      <c r="L1" s="443"/>
      <c r="M1" s="443"/>
      <c r="N1" s="443"/>
      <c r="O1" s="443"/>
      <c r="P1" s="443"/>
      <c r="Q1" s="443"/>
      <c r="R1" s="367"/>
      <c r="S1" s="367"/>
      <c r="T1" s="367"/>
      <c r="U1" s="367"/>
      <c r="V1" s="367"/>
      <c r="W1" s="367"/>
      <c r="X1" s="367"/>
      <c r="Y1" s="367"/>
      <c r="Z1" s="367"/>
      <c r="AA1" s="367"/>
      <c r="AB1" s="367"/>
    </row>
    <row r="2" spans="1:54" ht="43.5" customHeight="1" thickBot="1">
      <c r="A2" s="446" t="str">
        <f>список!A1</f>
        <v>№</v>
      </c>
      <c r="B2" s="446" t="str">
        <f>список!B1</f>
        <v>Фамилия, имя воспитанника</v>
      </c>
      <c r="C2" s="446" t="str">
        <f>список!C1</f>
        <v xml:space="preserve">дата </v>
      </c>
      <c r="D2" s="452" t="s">
        <v>118</v>
      </c>
      <c r="E2" s="453"/>
      <c r="F2" s="453"/>
      <c r="G2" s="454"/>
      <c r="H2" s="455" t="s">
        <v>123</v>
      </c>
      <c r="I2" s="456"/>
      <c r="J2" s="456"/>
      <c r="K2" s="456"/>
      <c r="L2" s="456"/>
      <c r="M2" s="457"/>
      <c r="N2" s="458" t="s">
        <v>130</v>
      </c>
      <c r="O2" s="459"/>
      <c r="P2" s="459"/>
      <c r="Q2" s="460"/>
      <c r="R2" s="461" t="s">
        <v>133</v>
      </c>
      <c r="S2" s="462"/>
      <c r="T2" s="463"/>
      <c r="U2" s="461" t="s">
        <v>135</v>
      </c>
      <c r="V2" s="462"/>
      <c r="W2" s="464"/>
      <c r="X2" s="101"/>
      <c r="Y2" s="448"/>
      <c r="Z2" s="449"/>
      <c r="AA2" s="449"/>
      <c r="AB2" s="449"/>
      <c r="AC2" s="449"/>
      <c r="AD2" s="450"/>
      <c r="AE2" s="101"/>
      <c r="AF2" s="101"/>
      <c r="AG2" s="101"/>
      <c r="AH2" s="101"/>
      <c r="AI2" s="101"/>
      <c r="AJ2" s="101"/>
      <c r="AK2" s="101"/>
      <c r="AL2" s="101"/>
      <c r="AM2" s="102"/>
      <c r="AN2" s="102"/>
      <c r="AO2" s="448"/>
      <c r="AP2" s="449"/>
      <c r="AQ2" s="449"/>
      <c r="AR2" s="449"/>
      <c r="AS2" s="449"/>
      <c r="AT2" s="449"/>
      <c r="AU2" s="449"/>
      <c r="AV2" s="449"/>
      <c r="AW2" s="449"/>
      <c r="AX2" s="449"/>
      <c r="AY2" s="449"/>
      <c r="AZ2" s="449"/>
    </row>
    <row r="3" spans="1:54" ht="197.25" customHeight="1" thickBot="1">
      <c r="A3" s="447"/>
      <c r="B3" s="447"/>
      <c r="C3" s="447"/>
      <c r="D3" s="105" t="s">
        <v>144</v>
      </c>
      <c r="E3" s="99" t="s">
        <v>138</v>
      </c>
      <c r="F3" s="99" t="s">
        <v>122</v>
      </c>
      <c r="G3" s="212"/>
      <c r="H3" s="210" t="s">
        <v>124</v>
      </c>
      <c r="I3" s="100" t="s">
        <v>141</v>
      </c>
      <c r="J3" s="100" t="s">
        <v>142</v>
      </c>
      <c r="K3" s="100" t="s">
        <v>143</v>
      </c>
      <c r="L3" s="100" t="s">
        <v>126</v>
      </c>
      <c r="M3" s="212"/>
      <c r="N3" s="214" t="s">
        <v>145</v>
      </c>
      <c r="O3" s="136" t="s">
        <v>146</v>
      </c>
      <c r="P3" s="137" t="s">
        <v>154</v>
      </c>
      <c r="Q3" s="216"/>
      <c r="R3" s="215" t="s">
        <v>147</v>
      </c>
      <c r="S3" s="219" t="s">
        <v>148</v>
      </c>
      <c r="T3" s="220"/>
      <c r="U3" s="215" t="s">
        <v>149</v>
      </c>
      <c r="V3" s="221" t="s">
        <v>150</v>
      </c>
      <c r="W3" s="223"/>
      <c r="X3" s="222"/>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3"/>
      <c r="H4" s="211"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3"/>
      <c r="N4" s="114" t="str">
        <f>'Художественно-эстетическое разв'!S5</f>
        <v/>
      </c>
      <c r="O4" s="110" t="str">
        <f>'Художественно-эстетическое разв'!AC5</f>
        <v/>
      </c>
      <c r="P4" s="86" t="str">
        <f>'Художественно-эстетическое разв'!AC5</f>
        <v/>
      </c>
      <c r="Q4" s="217"/>
      <c r="R4" s="114" t="str">
        <f>'Речевое развитие'!R4</f>
        <v/>
      </c>
      <c r="S4" s="86" t="str">
        <f>'Речевое развитие'!Z4</f>
        <v/>
      </c>
      <c r="T4" s="217"/>
      <c r="U4" s="114" t="str">
        <f>'Физическое развитие'!W4</f>
        <v/>
      </c>
      <c r="V4" s="86" t="str">
        <f>'Физическое развитие'!AB4</f>
        <v/>
      </c>
      <c r="W4" s="217"/>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3"/>
      <c r="H5" s="211"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3"/>
      <c r="N5" s="114" t="str">
        <f>'Художественно-эстетическое разв'!S6</f>
        <v/>
      </c>
      <c r="O5" s="110" t="str">
        <f>'Художественно-эстетическое разв'!AC6</f>
        <v/>
      </c>
      <c r="P5" s="86" t="str">
        <f>'Художественно-эстетическое разв'!AC6</f>
        <v/>
      </c>
      <c r="Q5" s="217"/>
      <c r="R5" s="114" t="str">
        <f>'Речевое развитие'!R5</f>
        <v/>
      </c>
      <c r="S5" s="86" t="str">
        <f>'Речевое развитие'!Z5</f>
        <v/>
      </c>
      <c r="T5" s="217"/>
      <c r="U5" s="114" t="str">
        <f>'Физическое развитие'!W5</f>
        <v/>
      </c>
      <c r="V5" s="86" t="str">
        <f>'Физическое развитие'!AB5</f>
        <v/>
      </c>
      <c r="W5" s="217"/>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3"/>
      <c r="H6" s="211"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3"/>
      <c r="N6" s="114" t="str">
        <f>'Художественно-эстетическое разв'!S7</f>
        <v/>
      </c>
      <c r="O6" s="110" t="str">
        <f>'Художественно-эстетическое разв'!AC7</f>
        <v/>
      </c>
      <c r="P6" s="86" t="str">
        <f>'Художественно-эстетическое разв'!AC7</f>
        <v/>
      </c>
      <c r="Q6" s="217"/>
      <c r="R6" s="114" t="str">
        <f>'Речевое развитие'!R6</f>
        <v/>
      </c>
      <c r="S6" s="86" t="str">
        <f>'Речевое развитие'!Z6</f>
        <v/>
      </c>
      <c r="T6" s="217"/>
      <c r="U6" s="114" t="str">
        <f>'Физическое развитие'!W6</f>
        <v/>
      </c>
      <c r="V6" s="86" t="str">
        <f>'Физическое развитие'!AB6</f>
        <v/>
      </c>
      <c r="W6" s="217"/>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3"/>
      <c r="H7" s="211"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3"/>
      <c r="N7" s="114" t="str">
        <f>'Художественно-эстетическое разв'!S8</f>
        <v/>
      </c>
      <c r="O7" s="110" t="str">
        <f>'Художественно-эстетическое разв'!AC8</f>
        <v/>
      </c>
      <c r="P7" s="86" t="str">
        <f>'Художественно-эстетическое разв'!AC8</f>
        <v/>
      </c>
      <c r="Q7" s="217"/>
      <c r="R7" s="114" t="str">
        <f>'Речевое развитие'!R7</f>
        <v/>
      </c>
      <c r="S7" s="86" t="str">
        <f>'Речевое развитие'!Z7</f>
        <v/>
      </c>
      <c r="T7" s="217"/>
      <c r="U7" s="114" t="str">
        <f>'Физическое развитие'!W7</f>
        <v/>
      </c>
      <c r="V7" s="86" t="str">
        <f>'Физическое развитие'!AB7</f>
        <v/>
      </c>
      <c r="W7" s="217"/>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3"/>
      <c r="H8" s="211"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3"/>
      <c r="N8" s="114" t="str">
        <f>'Художественно-эстетическое разв'!S9</f>
        <v/>
      </c>
      <c r="O8" s="110" t="str">
        <f>'Художественно-эстетическое разв'!AC9</f>
        <v/>
      </c>
      <c r="P8" s="86" t="str">
        <f>'Художественно-эстетическое разв'!AC9</f>
        <v/>
      </c>
      <c r="Q8" s="217"/>
      <c r="R8" s="114" t="str">
        <f>'Речевое развитие'!R8</f>
        <v/>
      </c>
      <c r="S8" s="86" t="str">
        <f>'Речевое развитие'!Z8</f>
        <v/>
      </c>
      <c r="T8" s="217"/>
      <c r="U8" s="114" t="str">
        <f>'Физическое развитие'!W8</f>
        <v/>
      </c>
      <c r="V8" s="86" t="str">
        <f>'Физическое развитие'!AB8</f>
        <v/>
      </c>
      <c r="W8" s="217"/>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3"/>
      <c r="H9" s="211"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3"/>
      <c r="N9" s="114" t="str">
        <f>'Художественно-эстетическое разв'!S10</f>
        <v/>
      </c>
      <c r="O9" s="110" t="str">
        <f>'Художественно-эстетическое разв'!AC10</f>
        <v/>
      </c>
      <c r="P9" s="86" t="str">
        <f>'Художественно-эстетическое разв'!AC10</f>
        <v/>
      </c>
      <c r="Q9" s="217"/>
      <c r="R9" s="114" t="str">
        <f>'Речевое развитие'!R9</f>
        <v/>
      </c>
      <c r="S9" s="86" t="str">
        <f>'Речевое развитие'!Z9</f>
        <v/>
      </c>
      <c r="T9" s="217"/>
      <c r="U9" s="114" t="str">
        <f>'Физическое развитие'!W9</f>
        <v/>
      </c>
      <c r="V9" s="86" t="str">
        <f>'Физическое развитие'!AB9</f>
        <v/>
      </c>
      <c r="W9" s="217"/>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3"/>
      <c r="H10" s="211"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3"/>
      <c r="N10" s="114" t="str">
        <f>'Художественно-эстетическое разв'!S11</f>
        <v/>
      </c>
      <c r="O10" s="110" t="str">
        <f>'Художественно-эстетическое разв'!AC11</f>
        <v/>
      </c>
      <c r="P10" s="86" t="str">
        <f>'Художественно-эстетическое разв'!AC11</f>
        <v/>
      </c>
      <c r="Q10" s="217"/>
      <c r="R10" s="114" t="str">
        <f>'Речевое развитие'!R10</f>
        <v/>
      </c>
      <c r="S10" s="86" t="str">
        <f>'Речевое развитие'!Z10</f>
        <v/>
      </c>
      <c r="T10" s="217"/>
      <c r="U10" s="114" t="str">
        <f>'Физическое развитие'!W10</f>
        <v/>
      </c>
      <c r="V10" s="86" t="str">
        <f>'Физическое развитие'!AB10</f>
        <v/>
      </c>
      <c r="W10" s="217"/>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3"/>
      <c r="H11" s="211"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3"/>
      <c r="N11" s="114" t="str">
        <f>'Художественно-эстетическое разв'!S12</f>
        <v/>
      </c>
      <c r="O11" s="110" t="str">
        <f>'Художественно-эстетическое разв'!AC12</f>
        <v/>
      </c>
      <c r="P11" s="86" t="str">
        <f>'Художественно-эстетическое разв'!AC12</f>
        <v/>
      </c>
      <c r="Q11" s="217"/>
      <c r="R11" s="114" t="str">
        <f>'Речевое развитие'!R11</f>
        <v/>
      </c>
      <c r="S11" s="86" t="str">
        <f>'Речевое развитие'!Z11</f>
        <v/>
      </c>
      <c r="T11" s="217"/>
      <c r="U11" s="114" t="str">
        <f>'Физическое развитие'!W11</f>
        <v/>
      </c>
      <c r="V11" s="86" t="str">
        <f>'Физическое развитие'!AB11</f>
        <v/>
      </c>
      <c r="W11" s="217"/>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3"/>
      <c r="H12" s="211"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3"/>
      <c r="N12" s="114" t="str">
        <f>'Художественно-эстетическое разв'!S13</f>
        <v/>
      </c>
      <c r="O12" s="110" t="str">
        <f>'Художественно-эстетическое разв'!AC13</f>
        <v/>
      </c>
      <c r="P12" s="86" t="str">
        <f>'Художественно-эстетическое разв'!AC13</f>
        <v/>
      </c>
      <c r="Q12" s="217"/>
      <c r="R12" s="114" t="str">
        <f>'Речевое развитие'!R12</f>
        <v/>
      </c>
      <c r="S12" s="86" t="str">
        <f>'Речевое развитие'!Z12</f>
        <v/>
      </c>
      <c r="T12" s="217"/>
      <c r="U12" s="114" t="str">
        <f>'Физическое развитие'!W12</f>
        <v/>
      </c>
      <c r="V12" s="86" t="str">
        <f>'Физическое развитие'!AB12</f>
        <v/>
      </c>
      <c r="W12" s="217"/>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3"/>
      <c r="H13" s="211"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3"/>
      <c r="N13" s="114" t="str">
        <f>'Художественно-эстетическое разв'!S14</f>
        <v/>
      </c>
      <c r="O13" s="110" t="str">
        <f>'Художественно-эстетическое разв'!AC14</f>
        <v/>
      </c>
      <c r="P13" s="86" t="str">
        <f>'Художественно-эстетическое разв'!AC14</f>
        <v/>
      </c>
      <c r="Q13" s="217"/>
      <c r="R13" s="114" t="str">
        <f>'Речевое развитие'!R13</f>
        <v/>
      </c>
      <c r="S13" s="86" t="str">
        <f>'Речевое развитие'!Z13</f>
        <v/>
      </c>
      <c r="T13" s="217"/>
      <c r="U13" s="114" t="str">
        <f>'Физическое развитие'!W13</f>
        <v/>
      </c>
      <c r="V13" s="86" t="str">
        <f>'Физическое развитие'!AB13</f>
        <v/>
      </c>
      <c r="W13" s="217"/>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3"/>
      <c r="H14" s="211"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3"/>
      <c r="N14" s="114" t="str">
        <f>'Художественно-эстетическое разв'!S15</f>
        <v/>
      </c>
      <c r="O14" s="110" t="str">
        <f>'Художественно-эстетическое разв'!AC15</f>
        <v/>
      </c>
      <c r="P14" s="86" t="str">
        <f>'Художественно-эстетическое разв'!AC15</f>
        <v/>
      </c>
      <c r="Q14" s="217"/>
      <c r="R14" s="114" t="str">
        <f>'Речевое развитие'!R14</f>
        <v/>
      </c>
      <c r="S14" s="86" t="str">
        <f>'Речевое развитие'!Z14</f>
        <v/>
      </c>
      <c r="T14" s="217"/>
      <c r="U14" s="114" t="str">
        <f>'Физическое развитие'!W14</f>
        <v/>
      </c>
      <c r="V14" s="86" t="str">
        <f>'Физическое развитие'!AB14</f>
        <v/>
      </c>
      <c r="W14" s="217"/>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3"/>
      <c r="H15" s="211"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3"/>
      <c r="N15" s="114" t="str">
        <f>'Художественно-эстетическое разв'!S16</f>
        <v/>
      </c>
      <c r="O15" s="110" t="str">
        <f>'Художественно-эстетическое разв'!AC16</f>
        <v/>
      </c>
      <c r="P15" s="86" t="str">
        <f>'Художественно-эстетическое разв'!AC16</f>
        <v/>
      </c>
      <c r="Q15" s="217"/>
      <c r="R15" s="114" t="str">
        <f>'Речевое развитие'!R15</f>
        <v/>
      </c>
      <c r="S15" s="86" t="str">
        <f>'Речевое развитие'!Z15</f>
        <v/>
      </c>
      <c r="T15" s="217"/>
      <c r="U15" s="114" t="str">
        <f>'Физическое развитие'!W15</f>
        <v/>
      </c>
      <c r="V15" s="86" t="str">
        <f>'Физическое развитие'!AB15</f>
        <v/>
      </c>
      <c r="W15" s="217"/>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3"/>
      <c r="H16" s="211"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3"/>
      <c r="N16" s="114" t="str">
        <f>'Художественно-эстетическое разв'!S17</f>
        <v/>
      </c>
      <c r="O16" s="110" t="str">
        <f>'Художественно-эстетическое разв'!AC17</f>
        <v/>
      </c>
      <c r="P16" s="86" t="str">
        <f>'Художественно-эстетическое разв'!AC17</f>
        <v/>
      </c>
      <c r="Q16" s="217"/>
      <c r="R16" s="114" t="str">
        <f>'Речевое развитие'!R16</f>
        <v/>
      </c>
      <c r="S16" s="86" t="str">
        <f>'Речевое развитие'!Z16</f>
        <v/>
      </c>
      <c r="T16" s="217"/>
      <c r="U16" s="114" t="str">
        <f>'Физическое развитие'!W16</f>
        <v/>
      </c>
      <c r="V16" s="86" t="str">
        <f>'Физическое развитие'!AB16</f>
        <v/>
      </c>
      <c r="W16" s="217"/>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3"/>
      <c r="H17" s="211"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3"/>
      <c r="N17" s="114" t="str">
        <f>'Художественно-эстетическое разв'!S18</f>
        <v/>
      </c>
      <c r="O17" s="110" t="str">
        <f>'Художественно-эстетическое разв'!AC18</f>
        <v/>
      </c>
      <c r="P17" s="86" t="str">
        <f>'Художественно-эстетическое разв'!AC18</f>
        <v/>
      </c>
      <c r="Q17" s="217"/>
      <c r="R17" s="114" t="str">
        <f>'Речевое развитие'!R17</f>
        <v/>
      </c>
      <c r="S17" s="86" t="str">
        <f>'Речевое развитие'!Z17</f>
        <v/>
      </c>
      <c r="T17" s="217"/>
      <c r="U17" s="114" t="str">
        <f>'Физическое развитие'!W17</f>
        <v/>
      </c>
      <c r="V17" s="86" t="str">
        <f>'Физическое развитие'!AB17</f>
        <v/>
      </c>
      <c r="W17" s="217"/>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3"/>
      <c r="H18" s="211"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3"/>
      <c r="N18" s="114" t="str">
        <f>'Художественно-эстетическое разв'!S19</f>
        <v/>
      </c>
      <c r="O18" s="110" t="str">
        <f>'Художественно-эстетическое разв'!AC19</f>
        <v/>
      </c>
      <c r="P18" s="86" t="str">
        <f>'Художественно-эстетическое разв'!AC19</f>
        <v/>
      </c>
      <c r="Q18" s="217"/>
      <c r="R18" s="114" t="str">
        <f>'Речевое развитие'!R18</f>
        <v/>
      </c>
      <c r="S18" s="86" t="str">
        <f>'Речевое развитие'!Z18</f>
        <v/>
      </c>
      <c r="T18" s="217"/>
      <c r="U18" s="114" t="str">
        <f>'Физическое развитие'!W18</f>
        <v/>
      </c>
      <c r="V18" s="86" t="str">
        <f>'Физическое развитие'!AB18</f>
        <v/>
      </c>
      <c r="W18" s="217"/>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3"/>
      <c r="H19" s="211"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3"/>
      <c r="N19" s="114" t="str">
        <f>'Художественно-эстетическое разв'!S20</f>
        <v/>
      </c>
      <c r="O19" s="110" t="str">
        <f>'Художественно-эстетическое разв'!AC20</f>
        <v/>
      </c>
      <c r="P19" s="86" t="str">
        <f>'Художественно-эстетическое разв'!AC20</f>
        <v/>
      </c>
      <c r="Q19" s="217"/>
      <c r="R19" s="114" t="str">
        <f>'Речевое развитие'!R19</f>
        <v/>
      </c>
      <c r="S19" s="86" t="str">
        <f>'Речевое развитие'!Z19</f>
        <v/>
      </c>
      <c r="T19" s="217"/>
      <c r="U19" s="114" t="str">
        <f>'Физическое развитие'!W19</f>
        <v/>
      </c>
      <c r="V19" s="86" t="str">
        <f>'Физическое развитие'!AB19</f>
        <v/>
      </c>
      <c r="W19" s="217"/>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3"/>
      <c r="H20" s="211"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3"/>
      <c r="N20" s="114" t="str">
        <f>'Художественно-эстетическое разв'!S21</f>
        <v/>
      </c>
      <c r="O20" s="110" t="str">
        <f>'Художественно-эстетическое разв'!AC21</f>
        <v/>
      </c>
      <c r="P20" s="86" t="str">
        <f>'Художественно-эстетическое разв'!AC21</f>
        <v/>
      </c>
      <c r="Q20" s="217"/>
      <c r="R20" s="114" t="str">
        <f>'Речевое развитие'!R20</f>
        <v/>
      </c>
      <c r="S20" s="86" t="str">
        <f>'Речевое развитие'!Z20</f>
        <v/>
      </c>
      <c r="T20" s="217"/>
      <c r="U20" s="114" t="str">
        <f>'Физическое развитие'!W20</f>
        <v/>
      </c>
      <c r="V20" s="86" t="str">
        <f>'Физическое развитие'!AB20</f>
        <v/>
      </c>
      <c r="W20" s="217"/>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3"/>
      <c r="H21" s="211"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3"/>
      <c r="N21" s="114" t="str">
        <f>'Художественно-эстетическое разв'!S22</f>
        <v/>
      </c>
      <c r="O21" s="110" t="str">
        <f>'Художественно-эстетическое разв'!AC22</f>
        <v/>
      </c>
      <c r="P21" s="86" t="str">
        <f>'Художественно-эстетическое разв'!AC22</f>
        <v/>
      </c>
      <c r="Q21" s="217"/>
      <c r="R21" s="114" t="str">
        <f>'Речевое развитие'!R21</f>
        <v/>
      </c>
      <c r="S21" s="86" t="str">
        <f>'Речевое развитие'!Z21</f>
        <v/>
      </c>
      <c r="T21" s="217"/>
      <c r="U21" s="114" t="str">
        <f>'Физическое развитие'!W21</f>
        <v/>
      </c>
      <c r="V21" s="86" t="str">
        <f>'Физическое развитие'!AB21</f>
        <v/>
      </c>
      <c r="W21" s="217"/>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3"/>
      <c r="H22" s="211"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3"/>
      <c r="N22" s="114" t="str">
        <f>'Художественно-эстетическое разв'!S23</f>
        <v/>
      </c>
      <c r="O22" s="110" t="str">
        <f>'Художественно-эстетическое разв'!AC23</f>
        <v/>
      </c>
      <c r="P22" s="86" t="str">
        <f>'Художественно-эстетическое разв'!AC23</f>
        <v/>
      </c>
      <c r="Q22" s="217"/>
      <c r="R22" s="114" t="str">
        <f>'Речевое развитие'!R22</f>
        <v/>
      </c>
      <c r="S22" s="86" t="str">
        <f>'Речевое развитие'!Z22</f>
        <v/>
      </c>
      <c r="T22" s="217"/>
      <c r="U22" s="114" t="str">
        <f>'Физическое развитие'!W22</f>
        <v/>
      </c>
      <c r="V22" s="86" t="str">
        <f>'Физическое развитие'!AB22</f>
        <v/>
      </c>
      <c r="W22" s="217"/>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3"/>
      <c r="H23" s="211"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3"/>
      <c r="N23" s="114" t="str">
        <f>'Художественно-эстетическое разв'!S24</f>
        <v/>
      </c>
      <c r="O23" s="110" t="str">
        <f>'Художественно-эстетическое разв'!AC24</f>
        <v/>
      </c>
      <c r="P23" s="86" t="str">
        <f>'Художественно-эстетическое разв'!AC24</f>
        <v/>
      </c>
      <c r="Q23" s="217"/>
      <c r="R23" s="114" t="str">
        <f>'Речевое развитие'!R23</f>
        <v/>
      </c>
      <c r="S23" s="86" t="str">
        <f>'Речевое развитие'!Z23</f>
        <v/>
      </c>
      <c r="T23" s="217"/>
      <c r="U23" s="114" t="str">
        <f>'Физическое развитие'!W23</f>
        <v/>
      </c>
      <c r="V23" s="86" t="str">
        <f>'Физическое развитие'!AB23</f>
        <v/>
      </c>
      <c r="W23" s="217"/>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3"/>
      <c r="H24" s="211"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3"/>
      <c r="N24" s="114" t="str">
        <f>'Художественно-эстетическое разв'!S25</f>
        <v/>
      </c>
      <c r="O24" s="110" t="str">
        <f>'Художественно-эстетическое разв'!AC25</f>
        <v/>
      </c>
      <c r="P24" s="86" t="str">
        <f>'Художественно-эстетическое разв'!AC25</f>
        <v/>
      </c>
      <c r="Q24" s="217"/>
      <c r="R24" s="114" t="str">
        <f>'Речевое развитие'!R24</f>
        <v/>
      </c>
      <c r="S24" s="86" t="str">
        <f>'Речевое развитие'!Z24</f>
        <v/>
      </c>
      <c r="T24" s="217"/>
      <c r="U24" s="114" t="str">
        <f>'Физическое развитие'!W24</f>
        <v/>
      </c>
      <c r="V24" s="86" t="str">
        <f>'Физическое развитие'!AB24</f>
        <v/>
      </c>
      <c r="W24" s="217"/>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3"/>
      <c r="H25" s="211"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3"/>
      <c r="N25" s="114" t="str">
        <f>'Художественно-эстетическое разв'!S26</f>
        <v/>
      </c>
      <c r="O25" s="110" t="str">
        <f>'Художественно-эстетическое разв'!AC26</f>
        <v/>
      </c>
      <c r="P25" s="86" t="str">
        <f>'Художественно-эстетическое разв'!AC26</f>
        <v/>
      </c>
      <c r="Q25" s="217"/>
      <c r="R25" s="114" t="str">
        <f>'Речевое развитие'!R25</f>
        <v/>
      </c>
      <c r="S25" s="86" t="str">
        <f>'Речевое развитие'!Z25</f>
        <v/>
      </c>
      <c r="T25" s="217"/>
      <c r="U25" s="114" t="str">
        <f>'Физическое развитие'!W25</f>
        <v/>
      </c>
      <c r="V25" s="86" t="str">
        <f>'Физическое развитие'!AB25</f>
        <v/>
      </c>
      <c r="W25" s="217"/>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3"/>
      <c r="H26" s="211"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3"/>
      <c r="N26" s="114" t="str">
        <f>'Художественно-эстетическое разв'!S27</f>
        <v/>
      </c>
      <c r="O26" s="110" t="str">
        <f>'Художественно-эстетическое разв'!AC27</f>
        <v/>
      </c>
      <c r="P26" s="86" t="str">
        <f>'Художественно-эстетическое разв'!AC27</f>
        <v/>
      </c>
      <c r="Q26" s="217"/>
      <c r="R26" s="114" t="str">
        <f>'Речевое развитие'!R26</f>
        <v/>
      </c>
      <c r="S26" s="86" t="str">
        <f>'Речевое развитие'!Z26</f>
        <v/>
      </c>
      <c r="T26" s="217"/>
      <c r="U26" s="114" t="str">
        <f>'Физическое развитие'!W26</f>
        <v/>
      </c>
      <c r="V26" s="86" t="str">
        <f>'Физическое развитие'!AB26</f>
        <v/>
      </c>
      <c r="W26" s="217"/>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3"/>
      <c r="H27" s="211"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3"/>
      <c r="N27" s="114" t="str">
        <f>'Художественно-эстетическое разв'!S28</f>
        <v/>
      </c>
      <c r="O27" s="110" t="str">
        <f>'Художественно-эстетическое разв'!AC28</f>
        <v/>
      </c>
      <c r="P27" s="86" t="str">
        <f>'Художественно-эстетическое разв'!AC28</f>
        <v/>
      </c>
      <c r="Q27" s="217"/>
      <c r="R27" s="114" t="str">
        <f>'Речевое развитие'!R27</f>
        <v/>
      </c>
      <c r="S27" s="86" t="str">
        <f>'Речевое развитие'!Z27</f>
        <v/>
      </c>
      <c r="T27" s="217"/>
      <c r="U27" s="114" t="str">
        <f>'Физическое развитие'!W27</f>
        <v/>
      </c>
      <c r="V27" s="86" t="str">
        <f>'Физическое развитие'!AB27</f>
        <v/>
      </c>
      <c r="W27" s="217"/>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3"/>
      <c r="H28" s="211"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3"/>
      <c r="N28" s="114" t="str">
        <f>'Художественно-эстетическое разв'!S29</f>
        <v/>
      </c>
      <c r="O28" s="110" t="str">
        <f>'Художественно-эстетическое разв'!AC29</f>
        <v/>
      </c>
      <c r="P28" s="86" t="str">
        <f>'Художественно-эстетическое разв'!AC29</f>
        <v/>
      </c>
      <c r="Q28" s="217"/>
      <c r="R28" s="114" t="str">
        <f>'Речевое развитие'!R28</f>
        <v/>
      </c>
      <c r="S28" s="86" t="str">
        <f>'Речевое развитие'!Z28</f>
        <v/>
      </c>
      <c r="T28" s="217"/>
      <c r="U28" s="114" t="str">
        <f>'Физическое развитие'!W28</f>
        <v/>
      </c>
      <c r="V28" s="86" t="str">
        <f>'Физическое развитие'!AB28</f>
        <v/>
      </c>
      <c r="W28" s="217"/>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3"/>
      <c r="H29" s="211"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3"/>
      <c r="N29" s="114" t="str">
        <f>'Художественно-эстетическое разв'!S30</f>
        <v/>
      </c>
      <c r="O29" s="110" t="str">
        <f>'Художественно-эстетическое разв'!AC30</f>
        <v/>
      </c>
      <c r="P29" s="86" t="str">
        <f>'Художественно-эстетическое разв'!AC30</f>
        <v/>
      </c>
      <c r="Q29" s="217"/>
      <c r="R29" s="114" t="str">
        <f>'Речевое развитие'!R29</f>
        <v/>
      </c>
      <c r="S29" s="86" t="str">
        <f>'Речевое развитие'!Z29</f>
        <v/>
      </c>
      <c r="T29" s="217"/>
      <c r="U29" s="114" t="str">
        <f>'Физическое развитие'!W29</f>
        <v/>
      </c>
      <c r="V29" s="86" t="str">
        <f>'Физическое развитие'!AB29</f>
        <v/>
      </c>
      <c r="W29" s="217"/>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3"/>
      <c r="H30" s="211"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3"/>
      <c r="N30" s="114" t="str">
        <f>'Художественно-эстетическое разв'!S31</f>
        <v/>
      </c>
      <c r="O30" s="110" t="str">
        <f>'Художественно-эстетическое разв'!AC31</f>
        <v/>
      </c>
      <c r="P30" s="86" t="str">
        <f>'Художественно-эстетическое разв'!AC31</f>
        <v/>
      </c>
      <c r="Q30" s="217"/>
      <c r="R30" s="114" t="str">
        <f>'Речевое развитие'!R30</f>
        <v/>
      </c>
      <c r="S30" s="86" t="str">
        <f>'Речевое развитие'!Z30</f>
        <v/>
      </c>
      <c r="T30" s="217"/>
      <c r="U30" s="114" t="str">
        <f>'Физическое развитие'!W30</f>
        <v/>
      </c>
      <c r="V30" s="86" t="str">
        <f>'Физическое развитие'!AB30</f>
        <v/>
      </c>
      <c r="W30" s="217"/>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3"/>
      <c r="H31" s="211"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3"/>
      <c r="N31" s="114" t="str">
        <f>'Художественно-эстетическое разв'!S32</f>
        <v/>
      </c>
      <c r="O31" s="110" t="str">
        <f>'Художественно-эстетическое разв'!AC32</f>
        <v/>
      </c>
      <c r="P31" s="86" t="str">
        <f>'Художественно-эстетическое разв'!AC32</f>
        <v/>
      </c>
      <c r="Q31" s="217"/>
      <c r="R31" s="114" t="str">
        <f>'Речевое развитие'!R31</f>
        <v/>
      </c>
      <c r="S31" s="86" t="str">
        <f>'Речевое развитие'!Z31</f>
        <v/>
      </c>
      <c r="T31" s="217"/>
      <c r="U31" s="114" t="str">
        <f>'Физическое развитие'!W31</f>
        <v/>
      </c>
      <c r="V31" s="86" t="str">
        <f>'Физическое развитие'!AB31</f>
        <v/>
      </c>
      <c r="W31" s="217"/>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3"/>
      <c r="H32" s="211"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3"/>
      <c r="N32" s="114" t="str">
        <f>'Художественно-эстетическое разв'!S33</f>
        <v/>
      </c>
      <c r="O32" s="110" t="str">
        <f>'Художественно-эстетическое разв'!AC33</f>
        <v/>
      </c>
      <c r="P32" s="86" t="str">
        <f>'Художественно-эстетическое разв'!AC33</f>
        <v/>
      </c>
      <c r="Q32" s="217"/>
      <c r="R32" s="114" t="str">
        <f>'Речевое развитие'!R32</f>
        <v/>
      </c>
      <c r="S32" s="86" t="str">
        <f>'Речевое развитие'!Z32</f>
        <v/>
      </c>
      <c r="T32" s="217"/>
      <c r="U32" s="114" t="str">
        <f>'Физическое развитие'!W32</f>
        <v/>
      </c>
      <c r="V32" s="86" t="str">
        <f>'Физическое развитие'!AB32</f>
        <v/>
      </c>
      <c r="W32" s="217"/>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3"/>
      <c r="H33" s="211"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3"/>
      <c r="N33" s="114" t="str">
        <f>'Художественно-эстетическое разв'!S34</f>
        <v/>
      </c>
      <c r="O33" s="110" t="str">
        <f>'Художественно-эстетическое разв'!AC34</f>
        <v/>
      </c>
      <c r="P33" s="86" t="str">
        <f>'Художественно-эстетическое разв'!AC34</f>
        <v/>
      </c>
      <c r="Q33" s="217"/>
      <c r="R33" s="114" t="str">
        <f>'Речевое развитие'!R33</f>
        <v/>
      </c>
      <c r="S33" s="86" t="str">
        <f>'Речевое развитие'!Z33</f>
        <v/>
      </c>
      <c r="T33" s="217"/>
      <c r="U33" s="114" t="str">
        <f>'Физическое развитие'!W33</f>
        <v/>
      </c>
      <c r="V33" s="86" t="str">
        <f>'Физическое развитие'!AB33</f>
        <v/>
      </c>
      <c r="W33" s="217"/>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3"/>
      <c r="H34" s="211"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3"/>
      <c r="N34" s="114" t="str">
        <f>'Художественно-эстетическое разв'!S35</f>
        <v/>
      </c>
      <c r="O34" s="110" t="str">
        <f>'Художественно-эстетическое разв'!AC35</f>
        <v/>
      </c>
      <c r="P34" s="86" t="str">
        <f>'Художественно-эстетическое разв'!AC35</f>
        <v/>
      </c>
      <c r="Q34" s="217"/>
      <c r="R34" s="114" t="str">
        <f>'Речевое развитие'!R34</f>
        <v/>
      </c>
      <c r="S34" s="86" t="str">
        <f>'Речевое развитие'!Z34</f>
        <v/>
      </c>
      <c r="T34" s="217"/>
      <c r="U34" s="114" t="str">
        <f>'Физическое развитие'!W34</f>
        <v/>
      </c>
      <c r="V34" s="86" t="str">
        <f>'Физическое развитие'!AB34</f>
        <v/>
      </c>
      <c r="W34" s="217"/>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3"/>
      <c r="H35" s="211"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3"/>
      <c r="N35" s="114" t="str">
        <f>'Художественно-эстетическое разв'!S36</f>
        <v/>
      </c>
      <c r="O35" s="110" t="str">
        <f>'Художественно-эстетическое разв'!AC36</f>
        <v/>
      </c>
      <c r="P35" s="86" t="str">
        <f>'Художественно-эстетическое разв'!AC36</f>
        <v/>
      </c>
      <c r="Q35" s="217"/>
      <c r="R35" s="114" t="str">
        <f>'Речевое развитие'!R35</f>
        <v/>
      </c>
      <c r="S35" s="86" t="str">
        <f>'Речевое развитие'!Z35</f>
        <v/>
      </c>
      <c r="T35" s="217"/>
      <c r="U35" s="114" t="str">
        <f>'Физическое развитие'!W35</f>
        <v/>
      </c>
      <c r="V35" s="86" t="str">
        <f>'Физическое развитие'!AB35</f>
        <v/>
      </c>
      <c r="W35" s="217"/>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3"/>
      <c r="H36" s="211"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3"/>
      <c r="N36" s="114" t="str">
        <f>'Художественно-эстетическое разв'!S37</f>
        <v/>
      </c>
      <c r="O36" s="110" t="str">
        <f>'Художественно-эстетическое разв'!AC37</f>
        <v/>
      </c>
      <c r="P36" s="86" t="str">
        <f>'Художественно-эстетическое разв'!AC37</f>
        <v/>
      </c>
      <c r="Q36" s="217"/>
      <c r="R36" s="114" t="str">
        <f>'Речевое развитие'!R36</f>
        <v/>
      </c>
      <c r="S36" s="86" t="str">
        <f>'Речевое развитие'!Z36</f>
        <v/>
      </c>
      <c r="T36" s="217"/>
      <c r="U36" s="114" t="str">
        <f>'Физическое развитие'!W36</f>
        <v/>
      </c>
      <c r="V36" s="86" t="str">
        <f>'Физическое развитие'!AB36</f>
        <v/>
      </c>
      <c r="W36" s="217"/>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3"/>
      <c r="H37" s="211"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3"/>
      <c r="N37" s="114" t="str">
        <f>'Художественно-эстетическое разв'!S38</f>
        <v/>
      </c>
      <c r="O37" s="110" t="str">
        <f>'Художественно-эстетическое разв'!AC38</f>
        <v/>
      </c>
      <c r="P37" s="86" t="str">
        <f>'Художественно-эстетическое разв'!AC38</f>
        <v/>
      </c>
      <c r="Q37" s="217"/>
      <c r="R37" s="114" t="str">
        <f>'Речевое развитие'!R37</f>
        <v/>
      </c>
      <c r="S37" s="86" t="str">
        <f>'Речевое развитие'!Z37</f>
        <v/>
      </c>
      <c r="T37" s="217"/>
      <c r="U37" s="114" t="str">
        <f>'Физическое развитие'!W37</f>
        <v/>
      </c>
      <c r="V37" s="86" t="str">
        <f>'Физическое развитие'!AB37</f>
        <v/>
      </c>
      <c r="W37" s="217"/>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3"/>
      <c r="H38" s="211"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3"/>
      <c r="N38" s="114" t="str">
        <f>'Художественно-эстетическое разв'!S39</f>
        <v/>
      </c>
      <c r="O38" s="110" t="str">
        <f>'Художественно-эстетическое разв'!AC39</f>
        <v/>
      </c>
      <c r="P38" s="86" t="str">
        <f>'Художественно-эстетическое разв'!AC39</f>
        <v/>
      </c>
      <c r="Q38" s="217"/>
      <c r="R38" s="114" t="str">
        <f>'Речевое развитие'!R38</f>
        <v/>
      </c>
      <c r="S38" s="86" t="str">
        <f>'Речевое развитие'!Z38</f>
        <v/>
      </c>
      <c r="T38" s="217"/>
      <c r="U38" s="114" t="str">
        <f>'Физическое развитие'!W38</f>
        <v/>
      </c>
      <c r="V38" s="86" t="str">
        <f>'Физическое развитие'!AB38</f>
        <v/>
      </c>
      <c r="W38" s="217"/>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3"/>
      <c r="H39" s="211">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3"/>
      <c r="N39" s="114" t="str">
        <f>'Художественно-эстетическое разв'!S30</f>
        <v/>
      </c>
      <c r="O39" s="110" t="str">
        <f>'Художественно-эстетическое разв'!AC30</f>
        <v/>
      </c>
      <c r="P39" s="86" t="str">
        <f>'Художественно-эстетическое разв'!AC30</f>
        <v/>
      </c>
      <c r="Q39" s="217"/>
      <c r="R39" s="114" t="str">
        <f>'Речевое развитие'!R29</f>
        <v/>
      </c>
      <c r="S39" s="86" t="str">
        <f>'Речевое развитие'!Z29</f>
        <v/>
      </c>
      <c r="T39" s="217"/>
      <c r="U39" s="114" t="str">
        <f>'Физическое развитие'!W29</f>
        <v/>
      </c>
      <c r="V39" s="86" t="str">
        <f>'Физическое развитие'!AB39</f>
        <v/>
      </c>
      <c r="W39" s="217"/>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3"/>
      <c r="H40" s="211">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3"/>
      <c r="N40" s="114" t="str">
        <f>'Художественно-эстетическое разв'!S31</f>
        <v/>
      </c>
      <c r="O40" s="110" t="str">
        <f>'Художественно-эстетическое разв'!AC31</f>
        <v/>
      </c>
      <c r="P40" s="86" t="str">
        <f>'Художественно-эстетическое разв'!AC31</f>
        <v/>
      </c>
      <c r="Q40" s="217"/>
      <c r="R40" s="114" t="str">
        <f>'Речевое развитие'!R30</f>
        <v/>
      </c>
      <c r="S40" s="86" t="str">
        <f>'Речевое развитие'!Z30</f>
        <v/>
      </c>
      <c r="T40" s="217"/>
      <c r="U40" s="114" t="str">
        <f>'Физическое развитие'!W30</f>
        <v/>
      </c>
      <c r="V40" s="86">
        <f>'Физическое развитие'!AB40</f>
        <v>0</v>
      </c>
      <c r="W40" s="217"/>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3"/>
      <c r="H41" s="211">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3"/>
      <c r="N41" s="114" t="str">
        <f>'Художественно-эстетическое разв'!S32</f>
        <v/>
      </c>
      <c r="O41" s="110" t="str">
        <f>'Художественно-эстетическое разв'!AC32</f>
        <v/>
      </c>
      <c r="P41" s="86" t="str">
        <f>'Художественно-эстетическое разв'!AC32</f>
        <v/>
      </c>
      <c r="Q41" s="217"/>
      <c r="R41" s="114" t="str">
        <f>'Речевое развитие'!R31</f>
        <v/>
      </c>
      <c r="S41" s="86" t="str">
        <f>'Речевое развитие'!Z31</f>
        <v/>
      </c>
      <c r="T41" s="217"/>
      <c r="U41" s="114" t="str">
        <f>'Физическое развитие'!W31</f>
        <v/>
      </c>
      <c r="V41" s="86">
        <f>'Физическое развитие'!AB41</f>
        <v>0</v>
      </c>
      <c r="W41" s="217"/>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3"/>
      <c r="H42" s="211">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3"/>
      <c r="N42" s="114" t="str">
        <f>'Художественно-эстетическое разв'!S33</f>
        <v/>
      </c>
      <c r="O42" s="110" t="str">
        <f>'Художественно-эстетическое разв'!AC33</f>
        <v/>
      </c>
      <c r="P42" s="86" t="str">
        <f>'Художественно-эстетическое разв'!AC33</f>
        <v/>
      </c>
      <c r="Q42" s="217"/>
      <c r="R42" s="114" t="str">
        <f>'Речевое развитие'!R32</f>
        <v/>
      </c>
      <c r="S42" s="86" t="str">
        <f>'Речевое развитие'!Z32</f>
        <v/>
      </c>
      <c r="T42" s="217"/>
      <c r="U42" s="114" t="str">
        <f>'Физическое развитие'!W32</f>
        <v/>
      </c>
      <c r="V42" s="86">
        <f>'Физическое развитие'!AB42</f>
        <v>0</v>
      </c>
      <c r="W42" s="217"/>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3"/>
      <c r="H43" s="211">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3"/>
      <c r="N43" s="114" t="str">
        <f>'Художественно-эстетическое разв'!S34</f>
        <v/>
      </c>
      <c r="O43" s="110" t="str">
        <f>'Художественно-эстетическое разв'!AC34</f>
        <v/>
      </c>
      <c r="P43" s="86" t="str">
        <f>'Художественно-эстетическое разв'!AC34</f>
        <v/>
      </c>
      <c r="Q43" s="217"/>
      <c r="R43" s="114" t="str">
        <f>'Речевое развитие'!R33</f>
        <v/>
      </c>
      <c r="S43" s="86" t="str">
        <f>'Речевое развитие'!Z33</f>
        <v/>
      </c>
      <c r="T43" s="217"/>
      <c r="U43" s="114" t="str">
        <f>'Физическое развитие'!W33</f>
        <v/>
      </c>
      <c r="V43" s="86">
        <f>'Физическое развитие'!AB43</f>
        <v>0</v>
      </c>
      <c r="W43" s="217"/>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3"/>
      <c r="H44" s="211">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3"/>
      <c r="N44" s="114" t="str">
        <f>'Художественно-эстетическое разв'!S35</f>
        <v/>
      </c>
      <c r="O44" s="110" t="str">
        <f>'Художественно-эстетическое разв'!AC35</f>
        <v/>
      </c>
      <c r="P44" s="86" t="str">
        <f>'Художественно-эстетическое разв'!AC35</f>
        <v/>
      </c>
      <c r="Q44" s="217"/>
      <c r="R44" s="114" t="str">
        <f>'Речевое развитие'!R34</f>
        <v/>
      </c>
      <c r="S44" s="86" t="str">
        <f>'Речевое развитие'!Z34</f>
        <v/>
      </c>
      <c r="T44" s="217"/>
      <c r="U44" s="114" t="str">
        <f>'Физическое развитие'!W34</f>
        <v/>
      </c>
      <c r="V44" s="86">
        <f>'Физическое развитие'!AB44</f>
        <v>0</v>
      </c>
      <c r="W44" s="217"/>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3"/>
      <c r="H45" s="211">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3"/>
      <c r="N45" s="114" t="str">
        <f>'Художественно-эстетическое разв'!S36</f>
        <v/>
      </c>
      <c r="O45" s="110" t="str">
        <f>'Художественно-эстетическое разв'!AC36</f>
        <v/>
      </c>
      <c r="P45" s="86" t="str">
        <f>'Художественно-эстетическое разв'!AC36</f>
        <v/>
      </c>
      <c r="Q45" s="217"/>
      <c r="R45" s="114" t="str">
        <f>'Речевое развитие'!R35</f>
        <v/>
      </c>
      <c r="S45" s="86" t="str">
        <f>'Речевое развитие'!Z35</f>
        <v/>
      </c>
      <c r="T45" s="217"/>
      <c r="U45" s="114" t="str">
        <f>'Физическое развитие'!W35</f>
        <v/>
      </c>
      <c r="V45" s="86">
        <f>'Физическое развитие'!AB45</f>
        <v>0</v>
      </c>
      <c r="W45" s="217"/>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3"/>
      <c r="H46" s="211">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3"/>
      <c r="N46" s="114" t="str">
        <f>'Художественно-эстетическое разв'!S37</f>
        <v/>
      </c>
      <c r="O46" s="110" t="str">
        <f>'Художественно-эстетическое разв'!AC37</f>
        <v/>
      </c>
      <c r="P46" s="86" t="str">
        <f>'Художественно-эстетическое разв'!AC37</f>
        <v/>
      </c>
      <c r="Q46" s="217"/>
      <c r="R46" s="114" t="str">
        <f>'Речевое развитие'!R36</f>
        <v/>
      </c>
      <c r="S46" s="86" t="str">
        <f>'Речевое развитие'!Z36</f>
        <v/>
      </c>
      <c r="T46" s="217"/>
      <c r="U46" s="114" t="str">
        <f>'Физическое развитие'!W36</f>
        <v/>
      </c>
      <c r="V46" s="86">
        <f>'Физическое развитие'!AB46</f>
        <v>0</v>
      </c>
      <c r="W46" s="217"/>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3"/>
      <c r="H47" s="211">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3"/>
      <c r="N47" s="114" t="str">
        <f>'Художественно-эстетическое разв'!S38</f>
        <v/>
      </c>
      <c r="O47" s="110" t="str">
        <f>'Художественно-эстетическое разв'!AC38</f>
        <v/>
      </c>
      <c r="P47" s="86" t="str">
        <f>'Художественно-эстетическое разв'!AC38</f>
        <v/>
      </c>
      <c r="Q47" s="217"/>
      <c r="R47" s="114" t="str">
        <f>'Речевое развитие'!R37</f>
        <v/>
      </c>
      <c r="S47" s="86" t="str">
        <f>'Речевое развитие'!Z37</f>
        <v/>
      </c>
      <c r="T47" s="217"/>
      <c r="U47" s="114" t="str">
        <f>'Физическое развитие'!W37</f>
        <v/>
      </c>
      <c r="V47" s="86">
        <f>'Физическое развитие'!AB47</f>
        <v>0</v>
      </c>
      <c r="W47" s="217"/>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3"/>
      <c r="H48" s="211">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3"/>
      <c r="N48" s="114" t="str">
        <f>'Художественно-эстетическое разв'!S39</f>
        <v/>
      </c>
      <c r="O48" s="110" t="str">
        <f>'Художественно-эстетическое разв'!AC39</f>
        <v/>
      </c>
      <c r="P48" s="86" t="str">
        <f>'Художественно-эстетическое разв'!AC39</f>
        <v/>
      </c>
      <c r="Q48" s="217"/>
      <c r="R48" s="114" t="str">
        <f>'Речевое развитие'!R38</f>
        <v/>
      </c>
      <c r="S48" s="86" t="str">
        <f>'Речевое развитие'!Z38</f>
        <v/>
      </c>
      <c r="T48" s="217"/>
      <c r="U48" s="114" t="str">
        <f>'Физическое развитие'!W38</f>
        <v/>
      </c>
      <c r="V48" s="86">
        <f>'Физическое развитие'!AB48</f>
        <v>0</v>
      </c>
      <c r="W48" s="217"/>
      <c r="X48" s="114"/>
    </row>
    <row r="49" spans="1:24" ht="29.25">
      <c r="A49" s="95"/>
      <c r="B49" s="240" t="s">
        <v>305</v>
      </c>
      <c r="C49" s="241"/>
      <c r="D49" s="89"/>
      <c r="E49" s="145"/>
      <c r="F49" s="86"/>
      <c r="G49" s="213"/>
      <c r="H49" s="211"/>
      <c r="I49" s="85"/>
      <c r="J49" s="85"/>
      <c r="K49" s="85"/>
      <c r="L49" s="107"/>
      <c r="M49" s="213"/>
      <c r="N49" s="114"/>
      <c r="O49" s="110"/>
      <c r="P49" s="86"/>
      <c r="Q49" s="217"/>
      <c r="R49" s="114"/>
      <c r="S49" s="86"/>
      <c r="T49" s="217"/>
      <c r="U49" s="114"/>
      <c r="V49" s="86"/>
      <c r="W49" s="217"/>
      <c r="X49" s="114"/>
    </row>
    <row r="50" spans="1:24">
      <c r="C50" s="86" t="s">
        <v>271</v>
      </c>
      <c r="D50" s="89">
        <f>COUNTIF(D$4:D$38,$C$50)</f>
        <v>0</v>
      </c>
      <c r="E50" s="89">
        <f t="shared" ref="E50:F50" si="0">COUNTIF(E$4:E$38,$C$50)</f>
        <v>0</v>
      </c>
      <c r="F50" s="89">
        <f t="shared" si="0"/>
        <v>0</v>
      </c>
      <c r="G50" s="360">
        <f>AVERAGE(D50:F50)</f>
        <v>0</v>
      </c>
      <c r="H50" s="211">
        <f>COUNTIF(H$4:H$38,$C$50)</f>
        <v>0</v>
      </c>
      <c r="I50" s="211">
        <f t="shared" ref="I50:L50" si="1">COUNTIF(I$4:I$38,$C$50)</f>
        <v>0</v>
      </c>
      <c r="J50" s="211">
        <f t="shared" si="1"/>
        <v>0</v>
      </c>
      <c r="K50" s="211">
        <f t="shared" si="1"/>
        <v>0</v>
      </c>
      <c r="L50" s="211">
        <f t="shared" si="1"/>
        <v>0</v>
      </c>
      <c r="M50" s="335">
        <f>AVERAGE(H50:L50)</f>
        <v>0</v>
      </c>
      <c r="N50" s="114">
        <f>COUNTIF(N$4:N$38,$C$50)</f>
        <v>0</v>
      </c>
      <c r="O50" s="114">
        <f t="shared" ref="O50:P50" si="2">COUNTIF(O$4:O$38,$C$50)</f>
        <v>0</v>
      </c>
      <c r="P50" s="114">
        <f t="shared" si="2"/>
        <v>0</v>
      </c>
      <c r="Q50" s="334">
        <f>AVERAGE(N50:P50)</f>
        <v>0</v>
      </c>
      <c r="R50" s="114">
        <f>COUNTIF(R$4:R$38,$C$50)</f>
        <v>0</v>
      </c>
      <c r="S50" s="362">
        <f>COUNTIF(S$4:S$38,$C$50)</f>
        <v>0</v>
      </c>
      <c r="T50" s="224">
        <f>AVERAGE(R50:S50)</f>
        <v>0</v>
      </c>
      <c r="U50" s="114">
        <f>COUNTIF(U$4:U$38,$C$50)</f>
        <v>0</v>
      </c>
      <c r="V50" s="114">
        <f>COUNTIF(V$4:V$38,$C$50)</f>
        <v>0</v>
      </c>
      <c r="W50" s="334">
        <f>AVERAGE(U50:V50)</f>
        <v>0</v>
      </c>
      <c r="X50" s="114"/>
    </row>
    <row r="51" spans="1:24">
      <c r="C51" s="82" t="s">
        <v>272</v>
      </c>
      <c r="D51" s="82">
        <f>COUNTIF(D$4:D$38,$C$51)</f>
        <v>0</v>
      </c>
      <c r="E51" s="82">
        <f t="shared" ref="E51:F51" si="3">COUNTIF(E$4:E$38,$C$51)</f>
        <v>0</v>
      </c>
      <c r="F51" s="82">
        <f t="shared" si="3"/>
        <v>0</v>
      </c>
      <c r="G51" s="360">
        <f t="shared" ref="G51:G52" si="4">AVERAGE(D51:F51)</f>
        <v>0</v>
      </c>
      <c r="H51" s="211">
        <f>COUNTIF(H$4:H$38,$C$51)</f>
        <v>0</v>
      </c>
      <c r="I51" s="211">
        <f t="shared" ref="I51:L51" si="5">COUNTIF(I$4:I$38,$C$51)</f>
        <v>0</v>
      </c>
      <c r="J51" s="211">
        <f t="shared" si="5"/>
        <v>0</v>
      </c>
      <c r="K51" s="211">
        <f t="shared" si="5"/>
        <v>0</v>
      </c>
      <c r="L51" s="211">
        <f t="shared" si="5"/>
        <v>0</v>
      </c>
      <c r="M51" s="335">
        <f t="shared" ref="M51:M52" si="6">AVERAGE(H51:L51)</f>
        <v>0</v>
      </c>
      <c r="N51" s="211">
        <f>COUNTIF(N$4:N$38,$C$51)</f>
        <v>0</v>
      </c>
      <c r="O51" s="211">
        <f t="shared" ref="O51:P51" si="7">COUNTIF(O$4:O$38,$C$51)</f>
        <v>0</v>
      </c>
      <c r="P51" s="211">
        <f t="shared" si="7"/>
        <v>0</v>
      </c>
      <c r="Q51" s="334">
        <f t="shared" ref="Q51:Q52" si="8">AVERAGE(N51:P51)</f>
        <v>0</v>
      </c>
      <c r="R51" s="114">
        <f>COUNTIF(R$4:R$38,$C$51)</f>
        <v>0</v>
      </c>
      <c r="S51" s="362">
        <f>COUNTIF(S$4:S$38,$C$51)</f>
        <v>0</v>
      </c>
      <c r="T51" s="224">
        <f t="shared" ref="T51:T52" si="9">AVERAGE(R51:S51)</f>
        <v>0</v>
      </c>
      <c r="U51" s="114">
        <f>COUNTIF(U$4:U$38,$C$51)</f>
        <v>0</v>
      </c>
      <c r="V51" s="114">
        <f>COUNTIF(V$4:V$38,$C$51)</f>
        <v>0</v>
      </c>
      <c r="W51" s="334">
        <f t="shared" ref="W51:W52" si="10">AVERAGE(U51:V51)</f>
        <v>0</v>
      </c>
      <c r="X51" s="114"/>
    </row>
    <row r="52" spans="1:24" s="192" customFormat="1">
      <c r="C52" s="192" t="s">
        <v>273</v>
      </c>
      <c r="D52" s="192">
        <f>COUNTIF(D$4:D$38,$C$52)</f>
        <v>0</v>
      </c>
      <c r="E52" s="192">
        <f t="shared" ref="E52:F52" si="11">COUNTIF(E$4:E$38,$C$52)</f>
        <v>0</v>
      </c>
      <c r="F52" s="192">
        <f t="shared" si="11"/>
        <v>0</v>
      </c>
      <c r="G52" s="361">
        <f t="shared" si="4"/>
        <v>0</v>
      </c>
      <c r="H52" s="191">
        <f>COUNTIF(H$4:H$38,$C$52)</f>
        <v>0</v>
      </c>
      <c r="I52" s="191">
        <f t="shared" ref="I52:L52" si="12">COUNTIF(I$4:I$38,$C$52)</f>
        <v>0</v>
      </c>
      <c r="J52" s="191">
        <f t="shared" si="12"/>
        <v>0</v>
      </c>
      <c r="K52" s="191">
        <f t="shared" si="12"/>
        <v>0</v>
      </c>
      <c r="L52" s="191">
        <f t="shared" si="12"/>
        <v>0</v>
      </c>
      <c r="M52" s="336">
        <f t="shared" si="6"/>
        <v>0</v>
      </c>
      <c r="N52" s="191">
        <f>COUNTIF(N$4:N$38,$C$52)</f>
        <v>0</v>
      </c>
      <c r="O52" s="191">
        <f t="shared" ref="O52:P52" si="13">COUNTIF(O$4:O$38,$C$52)</f>
        <v>0</v>
      </c>
      <c r="P52" s="191">
        <f t="shared" si="13"/>
        <v>0</v>
      </c>
      <c r="Q52" s="218">
        <f t="shared" si="8"/>
        <v>0</v>
      </c>
      <c r="R52" s="191">
        <f>COUNTIF(R$4:R$38,$C$52)</f>
        <v>0</v>
      </c>
      <c r="S52" s="363">
        <f>COUNTIF(S$4:S$38,$C$52)</f>
        <v>0</v>
      </c>
      <c r="T52" s="236">
        <f t="shared" si="9"/>
        <v>0</v>
      </c>
      <c r="U52" s="191">
        <f>COUNTIF(U$4:U$38,$C$52)</f>
        <v>0</v>
      </c>
      <c r="V52" s="191">
        <f>COUNTIF(V$4:V$38,$C$52)</f>
        <v>0</v>
      </c>
      <c r="W52" s="236">
        <f t="shared" si="10"/>
        <v>0</v>
      </c>
      <c r="X52" s="191"/>
    </row>
    <row r="53" spans="1:24">
      <c r="G53" s="237"/>
      <c r="M53" s="238"/>
      <c r="Q53" s="238"/>
      <c r="T53" s="237"/>
      <c r="W53" s="237"/>
    </row>
    <row r="54" spans="1:24">
      <c r="C54" s="239" t="s">
        <v>271</v>
      </c>
      <c r="G54" s="242" t="e">
        <f>G50/$C$49</f>
        <v>#DIV/0!</v>
      </c>
      <c r="H54" s="242"/>
      <c r="I54" s="242"/>
      <c r="J54" s="242"/>
      <c r="K54" s="242"/>
      <c r="L54" s="242"/>
      <c r="M54" s="242" t="e">
        <f>M50/$C$49</f>
        <v>#DIV/0!</v>
      </c>
      <c r="N54" s="242"/>
      <c r="O54" s="242"/>
      <c r="P54" s="242"/>
      <c r="Q54" s="242" t="e">
        <f>Q50/$C$49</f>
        <v>#DIV/0!</v>
      </c>
      <c r="R54" s="242"/>
      <c r="S54" s="242"/>
      <c r="T54" s="242" t="e">
        <f t="shared" ref="T54:W56" si="14">T50/$C$49</f>
        <v>#DIV/0!</v>
      </c>
      <c r="U54" s="242"/>
      <c r="V54" s="242"/>
      <c r="W54" s="242" t="e">
        <f t="shared" si="14"/>
        <v>#DIV/0!</v>
      </c>
    </row>
    <row r="55" spans="1:24">
      <c r="C55" s="239" t="s">
        <v>272</v>
      </c>
      <c r="G55" s="242" t="e">
        <f t="shared" ref="G55:T56" si="15">G51/$C$49</f>
        <v>#DIV/0!</v>
      </c>
      <c r="H55" s="242"/>
      <c r="I55" s="242"/>
      <c r="J55" s="242"/>
      <c r="K55" s="242"/>
      <c r="L55" s="242"/>
      <c r="M55" s="242" t="e">
        <f t="shared" si="15"/>
        <v>#DIV/0!</v>
      </c>
      <c r="N55" s="242"/>
      <c r="O55" s="242"/>
      <c r="P55" s="242"/>
      <c r="Q55" s="242" t="e">
        <f t="shared" si="15"/>
        <v>#DIV/0!</v>
      </c>
      <c r="R55" s="242"/>
      <c r="S55" s="242"/>
      <c r="T55" s="242" t="e">
        <f t="shared" si="15"/>
        <v>#DIV/0!</v>
      </c>
      <c r="U55" s="242"/>
      <c r="V55" s="242"/>
      <c r="W55" s="242" t="e">
        <f t="shared" si="14"/>
        <v>#DIV/0!</v>
      </c>
    </row>
    <row r="56" spans="1:24">
      <c r="C56" s="239" t="s">
        <v>273</v>
      </c>
      <c r="G56" s="242" t="e">
        <f t="shared" si="15"/>
        <v>#DIV/0!</v>
      </c>
      <c r="H56" s="242"/>
      <c r="I56" s="242"/>
      <c r="J56" s="242"/>
      <c r="K56" s="242"/>
      <c r="L56" s="242"/>
      <c r="M56" s="242" t="e">
        <f t="shared" si="15"/>
        <v>#DIV/0!</v>
      </c>
      <c r="N56" s="242"/>
      <c r="O56" s="242"/>
      <c r="P56" s="242"/>
      <c r="Q56" s="242" t="e">
        <f t="shared" si="15"/>
        <v>#DIV/0!</v>
      </c>
      <c r="R56" s="242"/>
      <c r="S56" s="242"/>
      <c r="T56" s="242" t="e">
        <f t="shared" si="15"/>
        <v>#DIV/0!</v>
      </c>
      <c r="U56" s="242"/>
      <c r="V56" s="242"/>
      <c r="W56" s="242"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80"/>
      <c r="B1" s="480"/>
      <c r="C1" s="480"/>
      <c r="D1" s="480"/>
      <c r="E1" s="480"/>
      <c r="F1" s="480"/>
      <c r="G1" s="480"/>
      <c r="H1" s="480"/>
      <c r="I1" s="113"/>
      <c r="J1" s="114"/>
    </row>
    <row r="2" spans="1:21" ht="49.5" customHeight="1">
      <c r="A2" s="113"/>
      <c r="B2" s="469" t="s">
        <v>152</v>
      </c>
      <c r="C2" s="469"/>
      <c r="D2" s="469"/>
      <c r="E2" s="469"/>
      <c r="F2" s="469"/>
      <c r="G2" s="115"/>
      <c r="H2" s="135">
        <v>1</v>
      </c>
      <c r="I2" s="117"/>
      <c r="J2" s="114"/>
      <c r="P2" s="367"/>
      <c r="Q2" s="367"/>
      <c r="R2" s="367"/>
      <c r="S2" s="367"/>
      <c r="T2" s="367"/>
      <c r="U2" s="367"/>
    </row>
    <row r="3" spans="1:21" ht="42" customHeight="1">
      <c r="A3" s="115"/>
      <c r="B3" s="115"/>
      <c r="C3" s="115"/>
      <c r="D3" s="470">
        <f>INDEX(список!B2:B36,H2,1)</f>
        <v>0</v>
      </c>
      <c r="E3" s="470"/>
      <c r="F3" s="115"/>
      <c r="G3" s="115"/>
      <c r="H3" s="116"/>
      <c r="I3" s="117"/>
      <c r="J3" s="114"/>
      <c r="P3" s="150"/>
      <c r="Q3" s="150"/>
      <c r="R3" s="150"/>
      <c r="S3" s="150"/>
      <c r="T3" s="150"/>
      <c r="U3" s="150"/>
    </row>
    <row r="4" spans="1:21" ht="21" customHeight="1">
      <c r="A4" s="357"/>
      <c r="B4" s="358"/>
      <c r="C4" s="358"/>
      <c r="D4" s="471" t="str">
        <f>INDEX(список!D2:D36,H2)</f>
        <v>старшая группа</v>
      </c>
      <c r="E4" s="471"/>
      <c r="F4" s="358"/>
      <c r="G4" s="358"/>
      <c r="H4" s="358"/>
      <c r="I4" s="119"/>
      <c r="J4" s="114"/>
      <c r="P4" s="20"/>
      <c r="Q4" s="20"/>
      <c r="R4" s="20"/>
      <c r="S4" s="20"/>
      <c r="T4" s="21"/>
      <c r="U4" s="21"/>
    </row>
    <row r="5" spans="1:21" ht="24.75" customHeight="1">
      <c r="A5" s="121"/>
      <c r="B5" s="359"/>
      <c r="C5" s="359"/>
      <c r="D5" s="472" t="s">
        <v>358</v>
      </c>
      <c r="E5" s="472"/>
      <c r="F5" s="120"/>
      <c r="G5" s="121"/>
      <c r="H5" s="121"/>
      <c r="I5" s="119"/>
      <c r="J5" s="114"/>
      <c r="P5" s="22"/>
      <c r="Q5" s="21"/>
      <c r="R5" s="22"/>
      <c r="S5" s="21"/>
      <c r="T5" s="21"/>
      <c r="U5" s="21"/>
    </row>
    <row r="6" spans="1:21" ht="33.75" customHeight="1">
      <c r="A6" s="465" t="s">
        <v>293</v>
      </c>
      <c r="B6" s="466"/>
      <c r="C6" s="467"/>
      <c r="D6" s="344" t="e">
        <f>AVERAGE(D7:D9)</f>
        <v>#DIV/0!</v>
      </c>
      <c r="E6" s="345" t="e">
        <f>IF(D6="","",IF(D6&gt;1.5,"сформирован",IF(D6&lt;0.5,"не сформирован", "в стадии формирования")))</f>
        <v>#DIV/0!</v>
      </c>
      <c r="F6" s="342"/>
      <c r="G6" s="201"/>
      <c r="H6" s="201"/>
      <c r="I6" s="201"/>
      <c r="J6" s="114"/>
    </row>
    <row r="7" spans="1:21" ht="42.75" customHeight="1">
      <c r="A7" s="481" t="s">
        <v>294</v>
      </c>
      <c r="B7" s="481"/>
      <c r="C7" s="481"/>
      <c r="D7" s="347" t="str">
        <f>INDEX('Социально-коммуникативное разви'!U5:U39,H2,1)</f>
        <v/>
      </c>
      <c r="E7" s="197" t="str">
        <f>INDEX('Социально-коммуникативное разви'!V5:V39,H2,1)</f>
        <v/>
      </c>
      <c r="F7" s="287"/>
      <c r="G7" s="205"/>
      <c r="H7" s="205"/>
      <c r="I7" s="205"/>
      <c r="J7" s="114"/>
    </row>
    <row r="8" spans="1:21" ht="30" customHeight="1">
      <c r="A8" s="483" t="s">
        <v>295</v>
      </c>
      <c r="B8" s="483"/>
      <c r="C8" s="483"/>
      <c r="D8" s="347" t="str">
        <f>INDEX('Социально-коммуникативное разви'!AB5:AB39,H2,1)</f>
        <v/>
      </c>
      <c r="E8" s="197" t="str">
        <f>INDEX('Социально-коммуникативное разви'!AC5:AC39,H2,1)</f>
        <v/>
      </c>
      <c r="F8" s="287"/>
      <c r="G8" s="205"/>
      <c r="H8" s="205"/>
      <c r="I8" s="205"/>
      <c r="J8" s="114"/>
    </row>
    <row r="9" spans="1:21" ht="36.75" customHeight="1">
      <c r="A9" s="468" t="s">
        <v>296</v>
      </c>
      <c r="B9" s="468"/>
      <c r="C9" s="468"/>
      <c r="D9" s="347" t="str">
        <f>INDEX('Социально-коммуникативное разви'!AN5:AN39,H2,1)</f>
        <v/>
      </c>
      <c r="E9" s="197" t="str">
        <f>INDEX('Социально-коммуникативное разви'!AO5:AO39,H2,1)</f>
        <v/>
      </c>
      <c r="F9" s="287"/>
      <c r="G9" s="205"/>
      <c r="H9" s="205"/>
      <c r="I9" s="205"/>
      <c r="J9" s="114"/>
    </row>
    <row r="10" spans="1:21" ht="32.25" customHeight="1">
      <c r="A10" s="477" t="s">
        <v>297</v>
      </c>
      <c r="B10" s="477"/>
      <c r="C10" s="477"/>
      <c r="D10" s="346" t="e">
        <f>AVERAGE(D11:D15)</f>
        <v>#DIV/0!</v>
      </c>
      <c r="E10" s="487" t="e">
        <f>IF(D10="","",IF(D10&gt;1.5,"сформирован",IF(D10&lt;0.5,"не сформирован", "в стадии формирования")))</f>
        <v>#DIV/0!</v>
      </c>
      <c r="F10" s="487"/>
      <c r="G10" s="202"/>
      <c r="H10" s="202"/>
      <c r="I10" s="202"/>
      <c r="J10" s="114"/>
    </row>
    <row r="11" spans="1:21" ht="30.75" customHeight="1">
      <c r="A11" s="482" t="s">
        <v>124</v>
      </c>
      <c r="B11" s="482"/>
      <c r="C11" s="482"/>
      <c r="D11" s="347" t="str">
        <f>INDEX('Познавательное развитие'!G5:G39,H2,1)</f>
        <v/>
      </c>
      <c r="E11" s="197" t="str">
        <f>INDEX('Познавательное развитие'!H5:H39,H2,1)</f>
        <v/>
      </c>
      <c r="F11" s="288" t="str">
        <f>IF(C23="","",IF(C23="низкий",[3]Лист1!C2,IF(C23="средний",[3]Лист1!B2,[3]Лист1!A2)))</f>
        <v/>
      </c>
      <c r="G11" s="120"/>
      <c r="H11" s="120"/>
      <c r="I11" s="120"/>
      <c r="J11" s="114"/>
    </row>
    <row r="12" spans="1:21" ht="28.5" customHeight="1">
      <c r="A12" s="468" t="s">
        <v>141</v>
      </c>
      <c r="B12" s="468"/>
      <c r="C12" s="468"/>
      <c r="D12" s="347" t="str">
        <f>INDEX('Познавательное развитие'!N5:N39,H2,1)</f>
        <v/>
      </c>
      <c r="E12" s="197" t="str">
        <f>INDEX('Познавательное развитие'!O5:O39,H2,1)</f>
        <v/>
      </c>
      <c r="F12" s="288"/>
      <c r="G12" s="120"/>
      <c r="H12" s="120"/>
      <c r="I12" s="120"/>
      <c r="J12" s="114"/>
    </row>
    <row r="13" spans="1:21" ht="28.5" customHeight="1">
      <c r="A13" s="468" t="str">
        <f>'[3]сводная по группе'!J3</f>
        <v>Конструирование</v>
      </c>
      <c r="B13" s="468"/>
      <c r="C13" s="468"/>
      <c r="D13" s="347" t="str">
        <f>INDEX('Познавательное развитие'!Q5:Q39,H2,1)</f>
        <v/>
      </c>
      <c r="E13" s="197" t="str">
        <f>INDEX('Познавательное развитие'!R5:R39,H2,1)</f>
        <v/>
      </c>
      <c r="F13" s="288"/>
      <c r="G13" s="120"/>
      <c r="H13" s="120"/>
      <c r="I13" s="120"/>
      <c r="J13" s="114"/>
    </row>
    <row r="14" spans="1:21" ht="29.25" customHeight="1">
      <c r="A14" s="482" t="s">
        <v>143</v>
      </c>
      <c r="B14" s="482"/>
      <c r="C14" s="482"/>
      <c r="D14" s="348" t="str">
        <f>INDEX('Познавательное развитие'!X5:X39,H2,1)</f>
        <v/>
      </c>
      <c r="E14" s="197" t="str">
        <f>INDEX('Познавательное развитие'!Y5:Y39,H2,1)</f>
        <v/>
      </c>
      <c r="F14" s="288"/>
      <c r="G14" s="120"/>
      <c r="H14" s="120"/>
      <c r="I14" s="120"/>
      <c r="J14" s="114"/>
    </row>
    <row r="15" spans="1:21" ht="27.75" customHeight="1">
      <c r="A15" s="468" t="str">
        <f>'[3]сводная по группе'!L3</f>
        <v>Развитие элементарных математических представлений</v>
      </c>
      <c r="B15" s="468"/>
      <c r="C15" s="468"/>
      <c r="D15" s="347" t="str">
        <f>INDEX('Познавательное развитие'!AM5:AM39,H2,1)</f>
        <v/>
      </c>
      <c r="E15" s="197" t="str">
        <f>INDEX('Познавательное развитие'!AN5:AN39,H2,1)</f>
        <v/>
      </c>
      <c r="F15" s="288"/>
      <c r="G15" s="120"/>
      <c r="H15" s="120"/>
      <c r="I15" s="120"/>
      <c r="J15" s="114"/>
    </row>
    <row r="16" spans="1:21" ht="32.25" customHeight="1">
      <c r="A16" s="484" t="s">
        <v>298</v>
      </c>
      <c r="B16" s="485"/>
      <c r="C16" s="486"/>
      <c r="D16" s="349" t="e">
        <f>AVERAGE(D17:D19)</f>
        <v>#DIV/0!</v>
      </c>
      <c r="E16" s="473" t="e">
        <f>IF(D16="","",IF(D16&gt;1.5,"сформирован",IF(D16&lt;0.5,"не сформирован", "в стадии формирования")))</f>
        <v>#DIV/0!</v>
      </c>
      <c r="F16" s="474"/>
      <c r="G16" s="203"/>
      <c r="H16" s="201"/>
      <c r="I16" s="201"/>
      <c r="J16" s="114"/>
    </row>
    <row r="17" spans="1:10" ht="32.25" customHeight="1">
      <c r="A17" s="468" t="s">
        <v>145</v>
      </c>
      <c r="B17" s="468"/>
      <c r="C17" s="468"/>
      <c r="D17" s="350" t="str">
        <f>INDEX('Художественно-эстетическое разв'!R5:R39,H2,1)</f>
        <v/>
      </c>
      <c r="E17" s="197" t="str">
        <f>INDEX('Художественно-эстетическое разв'!S5:S39,H2,1)</f>
        <v/>
      </c>
      <c r="F17" s="289"/>
      <c r="G17" s="168"/>
      <c r="H17" s="168"/>
      <c r="I17" s="168"/>
      <c r="J17" s="114"/>
    </row>
    <row r="18" spans="1:10" ht="30" customHeight="1">
      <c r="A18" s="468" t="s">
        <v>299</v>
      </c>
      <c r="B18" s="468"/>
      <c r="C18" s="468"/>
      <c r="D18" s="350" t="str">
        <f>INDEX('Художественно-эстетическое разв'!AB5:AB39,H2,1)</f>
        <v/>
      </c>
      <c r="E18" s="197" t="str">
        <f>INDEX('Художественно-эстетическое разв'!AC5:AC39,H2,1)</f>
        <v/>
      </c>
      <c r="F18" s="289"/>
      <c r="G18" s="168"/>
      <c r="H18" s="168"/>
      <c r="I18" s="168"/>
      <c r="J18" s="114"/>
    </row>
    <row r="19" spans="1:10" ht="28.5" customHeight="1">
      <c r="A19" s="468" t="s">
        <v>300</v>
      </c>
      <c r="B19" s="468"/>
      <c r="C19" s="468"/>
      <c r="D19" s="350" t="str">
        <f>INDEX('Художественно-эстетическое разв'!AG5:AG39,H2,1)</f>
        <v/>
      </c>
      <c r="E19" s="197" t="str">
        <f>INDEX('Художественно-эстетическое разв'!AH5:AH39,H2,1)</f>
        <v/>
      </c>
      <c r="F19" s="289"/>
      <c r="G19" s="168"/>
      <c r="H19" s="168"/>
      <c r="I19" s="168"/>
      <c r="J19" s="114"/>
    </row>
    <row r="20" spans="1:10" ht="38.25" customHeight="1">
      <c r="A20" s="477" t="s">
        <v>301</v>
      </c>
      <c r="B20" s="477"/>
      <c r="C20" s="477"/>
      <c r="D20" s="346" t="e">
        <f>AVERAGE(D21:D22)</f>
        <v>#DIV/0!</v>
      </c>
      <c r="E20" s="475" t="e">
        <f>IF(D20="","",IF(D20&gt;1.5,"сформирован",IF(D20&lt;0.5,"не сформирован", "в стадии формирования")))</f>
        <v>#DIV/0!</v>
      </c>
      <c r="F20" s="475"/>
      <c r="G20" s="202"/>
      <c r="H20" s="202"/>
      <c r="I20" s="202"/>
      <c r="J20" s="114"/>
    </row>
    <row r="21" spans="1:10" ht="31.5" customHeight="1">
      <c r="A21" s="468" t="s">
        <v>147</v>
      </c>
      <c r="B21" s="468"/>
      <c r="C21" s="468"/>
      <c r="D21" s="350" t="str">
        <f>INDEX('Речевое развитие'!Q4:Q39,H2,1)</f>
        <v/>
      </c>
      <c r="E21" s="206" t="str">
        <f>INDEX('Речевое развитие'!R4:R39,H2,1)</f>
        <v/>
      </c>
      <c r="F21" s="289"/>
      <c r="G21" s="168"/>
      <c r="H21" s="168"/>
      <c r="I21" s="168"/>
      <c r="J21" s="114"/>
    </row>
    <row r="22" spans="1:10" ht="36" customHeight="1">
      <c r="A22" s="468" t="s">
        <v>302</v>
      </c>
      <c r="B22" s="468"/>
      <c r="C22" s="468"/>
      <c r="D22" s="350" t="str">
        <f>INDEX('Речевое развитие'!Y4:Y39,H2,1)</f>
        <v/>
      </c>
      <c r="E22" s="207" t="str">
        <f>INDEX('Речевое развитие'!Z4:Z39,H2,1)</f>
        <v/>
      </c>
      <c r="F22" s="289"/>
      <c r="G22" s="168"/>
      <c r="H22" s="168"/>
      <c r="I22" s="168"/>
      <c r="J22" s="114"/>
    </row>
    <row r="23" spans="1:10" ht="41.25" customHeight="1">
      <c r="A23" s="477" t="s">
        <v>303</v>
      </c>
      <c r="B23" s="477"/>
      <c r="C23" s="477"/>
      <c r="D23" s="346" t="e">
        <f>AVERAGE(D24:D25)</f>
        <v>#DIV/0!</v>
      </c>
      <c r="E23" s="476" t="e">
        <f>IF(D23="","",IF(D23&gt;1.5,"сформирован",IF(D23&lt;0.5,"не сформирован", "в стадии формирования")))</f>
        <v>#DIV/0!</v>
      </c>
      <c r="F23" s="476"/>
      <c r="G23" s="204"/>
      <c r="H23" s="204"/>
      <c r="I23" s="204"/>
      <c r="J23" s="114"/>
    </row>
    <row r="24" spans="1:10" ht="33" customHeight="1">
      <c r="A24" s="478" t="s">
        <v>149</v>
      </c>
      <c r="B24" s="479"/>
      <c r="C24" s="351"/>
      <c r="D24" s="353" t="str">
        <f>INDEX('Физическое развитие'!V4:V39,H2,1)</f>
        <v/>
      </c>
      <c r="E24" s="343" t="str">
        <f>INDEX('Физическое развитие'!W4:W39,H2,1)</f>
        <v/>
      </c>
      <c r="F24" s="340"/>
      <c r="G24" s="169"/>
      <c r="H24" s="169"/>
      <c r="I24" s="169"/>
      <c r="J24" s="114"/>
    </row>
    <row r="25" spans="1:10" ht="33" customHeight="1">
      <c r="A25" s="468" t="s">
        <v>304</v>
      </c>
      <c r="B25" s="468"/>
      <c r="C25" s="468"/>
      <c r="D25" s="352" t="str">
        <f>INDEX('Физическое развитие'!AA4:AA39,H2,1)</f>
        <v/>
      </c>
      <c r="E25" s="341" t="str">
        <f>INDEX('Физическое развитие'!AB4:AB39,H2,1)</f>
        <v/>
      </c>
      <c r="F25" s="289"/>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80"/>
      <c r="B38" s="480"/>
      <c r="C38" s="480"/>
      <c r="D38" s="113"/>
      <c r="E38" s="113"/>
      <c r="F38" s="113"/>
      <c r="G38" s="113"/>
      <c r="H38" s="113"/>
      <c r="I38" s="113"/>
      <c r="J38" s="114"/>
    </row>
    <row r="39" spans="1:10">
      <c r="A39" s="200"/>
      <c r="B39" s="200"/>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A17:C17"/>
    <mergeCell ref="A18:C18"/>
    <mergeCell ref="A19:C19"/>
    <mergeCell ref="A20:C20"/>
    <mergeCell ref="A21:C21"/>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E16:F16"/>
    <mergeCell ref="E20:F20"/>
    <mergeCell ref="E23:F23"/>
    <mergeCell ref="S2:U2"/>
    <mergeCell ref="P2:R2"/>
    <mergeCell ref="A6:C6"/>
    <mergeCell ref="A9:C9"/>
    <mergeCell ref="B2:F2"/>
    <mergeCell ref="D3:E3"/>
    <mergeCell ref="D4:E4"/>
    <mergeCell ref="D5:E5"/>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A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51" t="s">
        <v>281</v>
      </c>
      <c r="B1" s="443"/>
      <c r="C1" s="443"/>
      <c r="D1" s="443"/>
      <c r="E1" s="443"/>
      <c r="F1" s="443"/>
      <c r="G1" s="443"/>
      <c r="H1" s="443"/>
      <c r="I1" s="443"/>
      <c r="J1" s="443"/>
      <c r="K1" s="443"/>
      <c r="L1" s="443"/>
      <c r="M1" s="443"/>
      <c r="N1" s="443"/>
      <c r="O1" s="443"/>
      <c r="P1" s="443"/>
      <c r="Q1" s="443"/>
      <c r="R1" s="443"/>
      <c r="S1" s="443"/>
      <c r="T1" s="443"/>
      <c r="U1" s="443"/>
      <c r="V1" s="443"/>
      <c r="W1" s="443"/>
      <c r="X1" s="443"/>
      <c r="Y1" s="443"/>
      <c r="Z1" s="443"/>
      <c r="AA1" s="443"/>
      <c r="AB1" s="443"/>
      <c r="AC1" s="443"/>
      <c r="AD1" s="443"/>
      <c r="AE1" s="443"/>
      <c r="AF1" s="443"/>
      <c r="AG1" s="443"/>
      <c r="AH1" s="443"/>
      <c r="AI1" s="443"/>
      <c r="AJ1" s="443"/>
      <c r="AK1" s="443"/>
      <c r="AL1" s="443"/>
      <c r="AM1" s="443"/>
      <c r="AN1" s="443"/>
      <c r="AO1" s="443"/>
      <c r="AP1" s="443"/>
      <c r="AQ1" s="443"/>
      <c r="AR1" s="443"/>
      <c r="AS1" s="443"/>
      <c r="AT1" s="443"/>
      <c r="AU1" s="443"/>
      <c r="AV1" s="443"/>
      <c r="AW1" s="443"/>
      <c r="AX1" s="443"/>
      <c r="AY1" s="443"/>
      <c r="AZ1" s="443"/>
      <c r="BA1" s="443"/>
      <c r="BB1" s="443"/>
      <c r="BC1" s="443"/>
      <c r="BD1" s="443"/>
      <c r="BE1" s="443"/>
      <c r="BF1" s="443"/>
      <c r="BG1" s="443"/>
      <c r="BH1" s="443"/>
      <c r="BI1" s="443"/>
      <c r="BJ1" s="443"/>
      <c r="BK1" s="443"/>
      <c r="BX1" s="235"/>
      <c r="DB1" s="235"/>
    </row>
    <row r="2" spans="1:121" s="317" customFormat="1" ht="96" customHeight="1">
      <c r="A2" s="446" t="str">
        <f>список!A1</f>
        <v>№</v>
      </c>
      <c r="B2" s="446" t="str">
        <f>список!B1</f>
        <v>Фамилия, имя воспитанника</v>
      </c>
      <c r="C2" s="446" t="str">
        <f>список!C1</f>
        <v xml:space="preserve">дата </v>
      </c>
      <c r="D2" s="490" t="s">
        <v>283</v>
      </c>
      <c r="E2" s="489"/>
      <c r="F2" s="489"/>
      <c r="G2" s="489"/>
      <c r="H2" s="489"/>
      <c r="I2" s="489"/>
      <c r="J2" s="489"/>
      <c r="K2" s="489"/>
      <c r="L2" s="315"/>
      <c r="M2" s="316"/>
      <c r="N2" s="490" t="s">
        <v>282</v>
      </c>
      <c r="O2" s="489"/>
      <c r="P2" s="489"/>
      <c r="Q2" s="489"/>
      <c r="R2" s="489"/>
      <c r="S2" s="489"/>
      <c r="T2" s="489"/>
      <c r="U2" s="489"/>
      <c r="V2" s="489"/>
      <c r="W2" s="315"/>
      <c r="X2" s="316"/>
      <c r="Y2" s="488" t="s">
        <v>284</v>
      </c>
      <c r="Z2" s="489"/>
      <c r="AA2" s="489"/>
      <c r="AB2" s="489"/>
      <c r="AC2" s="489"/>
      <c r="AD2" s="489"/>
      <c r="AE2" s="489"/>
      <c r="AF2" s="489"/>
      <c r="AG2" s="315"/>
      <c r="AH2" s="316"/>
      <c r="AI2" s="488" t="s">
        <v>285</v>
      </c>
      <c r="AJ2" s="489"/>
      <c r="AK2" s="489"/>
      <c r="AL2" s="489"/>
      <c r="AM2" s="489"/>
      <c r="AN2" s="489"/>
      <c r="AO2" s="489"/>
      <c r="AP2" s="489"/>
      <c r="AQ2" s="315"/>
      <c r="AR2" s="316"/>
      <c r="AS2" s="488" t="s">
        <v>286</v>
      </c>
      <c r="AT2" s="489"/>
      <c r="AU2" s="489"/>
      <c r="AV2" s="489"/>
      <c r="AW2" s="489"/>
      <c r="AX2" s="489"/>
      <c r="AY2" s="489"/>
      <c r="AZ2" s="489"/>
      <c r="BA2" s="489"/>
      <c r="BB2" s="489"/>
      <c r="BC2" s="489"/>
      <c r="BD2" s="489"/>
      <c r="BE2" s="489"/>
      <c r="BF2" s="315"/>
      <c r="BG2" s="316"/>
      <c r="BH2" s="488" t="s">
        <v>287</v>
      </c>
      <c r="BI2" s="489"/>
      <c r="BJ2" s="489"/>
      <c r="BK2" s="489"/>
      <c r="BL2" s="489"/>
      <c r="BM2" s="489"/>
      <c r="BN2" s="489"/>
      <c r="BO2" s="489"/>
      <c r="BP2" s="489"/>
      <c r="BQ2" s="489"/>
      <c r="BR2" s="489"/>
      <c r="BS2" s="489"/>
      <c r="BT2" s="489"/>
      <c r="BU2" s="489"/>
      <c r="BV2" s="489"/>
      <c r="BW2" s="489"/>
      <c r="BX2" s="315"/>
      <c r="BY2" s="316"/>
      <c r="BZ2" s="489" t="s">
        <v>342</v>
      </c>
      <c r="CA2" s="489"/>
      <c r="CB2" s="489"/>
      <c r="CC2" s="489"/>
      <c r="CD2" s="489"/>
      <c r="CE2" s="489"/>
      <c r="CF2" s="489"/>
      <c r="CG2" s="489"/>
      <c r="CH2" s="489"/>
      <c r="CI2" s="489"/>
      <c r="CJ2" s="489"/>
      <c r="CK2" s="489"/>
      <c r="CL2" s="489"/>
      <c r="CM2" s="489"/>
      <c r="CN2" s="489"/>
      <c r="CO2" s="489"/>
      <c r="CP2" s="489"/>
      <c r="CQ2" s="489"/>
      <c r="CR2" s="489"/>
      <c r="CS2" s="489"/>
      <c r="CT2" s="489"/>
      <c r="CU2" s="489"/>
      <c r="CV2" s="489"/>
      <c r="CW2" s="489"/>
      <c r="CX2" s="489"/>
      <c r="CY2" s="489"/>
      <c r="CZ2" s="489"/>
      <c r="DA2" s="489"/>
      <c r="DB2" s="315"/>
      <c r="DC2" s="316"/>
      <c r="DD2" s="491"/>
      <c r="DE2" s="492"/>
      <c r="DF2" s="492"/>
      <c r="DG2" s="492"/>
      <c r="DH2" s="492"/>
      <c r="DI2" s="492"/>
      <c r="DJ2" s="492"/>
      <c r="DK2" s="492"/>
      <c r="DL2" s="492"/>
      <c r="DM2" s="492"/>
      <c r="DN2" s="492"/>
      <c r="DO2" s="492"/>
    </row>
    <row r="3" spans="1:121" ht="210" customHeight="1" thickBot="1">
      <c r="A3" s="447"/>
      <c r="B3" s="447"/>
      <c r="C3" s="447"/>
      <c r="D3" s="312" t="s">
        <v>171</v>
      </c>
      <c r="E3" s="313" t="s">
        <v>175</v>
      </c>
      <c r="F3" s="314" t="s">
        <v>176</v>
      </c>
      <c r="G3" s="314" t="s">
        <v>308</v>
      </c>
      <c r="H3" s="314"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18"/>
      <c r="AR3" s="98"/>
      <c r="AS3" s="215"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21">
        <f>список!A35</f>
        <v>34</v>
      </c>
      <c r="B37" s="153" t="str">
        <f>IF(список!B35="","",список!B35)</f>
        <v/>
      </c>
      <c r="C37" s="149">
        <f>IF(список!C35="","",список!C35)</f>
        <v>0</v>
      </c>
      <c r="D37" s="323"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3"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3"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3"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4"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2"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3"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0"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19"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19"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1"/>
      <c r="V39" s="107"/>
      <c r="W39" s="107"/>
      <c r="Y39" s="211"/>
      <c r="AG39" s="107"/>
      <c r="AI39" s="211"/>
      <c r="AQ39" s="107"/>
      <c r="AS39" s="211"/>
      <c r="AT39" s="211"/>
      <c r="BF39" s="332"/>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M5" zoomScale="70" zoomScaleNormal="70" workbookViewId="0">
      <selection activeCell="AJ39" sqref="AJ38:AJ39"/>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64" t="s">
        <v>118</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row>
    <row r="2" spans="1:42" ht="63.75" customHeight="1">
      <c r="A2" s="367" t="str">
        <f>список!A1</f>
        <v>№</v>
      </c>
      <c r="B2" s="368" t="str">
        <f>список!B1</f>
        <v>Фамилия, имя воспитанника</v>
      </c>
      <c r="C2" s="367" t="str">
        <f>список!C1</f>
        <v xml:space="preserve">дата </v>
      </c>
      <c r="D2" s="365" t="s">
        <v>119</v>
      </c>
      <c r="E2" s="365"/>
      <c r="F2" s="365"/>
      <c r="G2" s="365"/>
      <c r="H2" s="365"/>
      <c r="I2" s="365"/>
      <c r="J2" s="365"/>
      <c r="K2" s="365"/>
      <c r="L2" s="365"/>
      <c r="M2" s="365"/>
      <c r="N2" s="365"/>
      <c r="O2" s="365"/>
      <c r="P2" s="365"/>
      <c r="Q2" s="365"/>
      <c r="R2" s="365"/>
      <c r="S2" s="365"/>
      <c r="T2" s="365"/>
      <c r="U2" s="365"/>
      <c r="V2" s="365"/>
      <c r="W2" s="366" t="s">
        <v>121</v>
      </c>
      <c r="X2" s="366"/>
      <c r="Y2" s="366"/>
      <c r="Z2" s="366"/>
      <c r="AA2" s="366"/>
      <c r="AB2" s="366"/>
      <c r="AC2" s="366"/>
      <c r="AD2" s="365" t="s">
        <v>122</v>
      </c>
      <c r="AE2" s="365"/>
      <c r="AF2" s="365"/>
      <c r="AG2" s="365"/>
      <c r="AH2" s="365"/>
      <c r="AI2" s="365"/>
      <c r="AJ2" s="365"/>
      <c r="AK2" s="365"/>
      <c r="AL2" s="365"/>
      <c r="AM2" s="365"/>
      <c r="AN2" s="365"/>
      <c r="AO2" s="365"/>
    </row>
    <row r="3" spans="1:42" ht="18" customHeight="1">
      <c r="A3" s="367"/>
      <c r="B3" s="368"/>
      <c r="C3" s="367"/>
      <c r="D3" s="369" t="s">
        <v>120</v>
      </c>
      <c r="E3" s="369"/>
      <c r="F3" s="369"/>
      <c r="G3" s="369"/>
      <c r="H3" s="369"/>
      <c r="I3" s="369"/>
      <c r="J3" s="369"/>
      <c r="K3" s="369"/>
      <c r="L3" s="369"/>
      <c r="M3" s="369"/>
      <c r="N3" s="369"/>
      <c r="O3" s="369"/>
      <c r="P3" s="369"/>
      <c r="Q3" s="369"/>
      <c r="R3" s="369"/>
      <c r="S3" s="369"/>
      <c r="T3" s="369"/>
      <c r="U3" s="124"/>
      <c r="V3" s="124"/>
      <c r="W3" s="125"/>
      <c r="X3" s="125"/>
      <c r="Y3" s="125"/>
      <c r="Z3" s="125"/>
      <c r="AA3" s="125"/>
      <c r="AB3" s="125"/>
      <c r="AC3" s="125"/>
      <c r="AD3" s="124"/>
      <c r="AE3" s="244"/>
      <c r="AF3" s="124"/>
      <c r="AG3" s="124"/>
      <c r="AH3" s="124"/>
      <c r="AI3" s="124"/>
      <c r="AJ3" s="124"/>
      <c r="AK3" s="124"/>
      <c r="AL3" s="124"/>
      <c r="AM3" s="124"/>
      <c r="AN3" s="124"/>
      <c r="AO3" s="124"/>
    </row>
    <row r="4" spans="1:42" ht="329.25" customHeight="1" thickBot="1">
      <c r="A4" s="367"/>
      <c r="B4" s="368"/>
      <c r="C4" s="367"/>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312" t="s">
        <v>172</v>
      </c>
      <c r="T4" s="312" t="s">
        <v>173</v>
      </c>
      <c r="U4" s="370" t="s">
        <v>0</v>
      </c>
      <c r="V4" s="370"/>
      <c r="W4" s="139" t="s">
        <v>174</v>
      </c>
      <c r="X4" s="139" t="s">
        <v>175</v>
      </c>
      <c r="Y4" s="139" t="s">
        <v>176</v>
      </c>
      <c r="Z4" s="313" t="s">
        <v>308</v>
      </c>
      <c r="AA4" s="313" t="s">
        <v>309</v>
      </c>
      <c r="AB4" s="370" t="s">
        <v>0</v>
      </c>
      <c r="AC4" s="370"/>
      <c r="AD4" s="139" t="s">
        <v>180</v>
      </c>
      <c r="AE4" s="139" t="s">
        <v>310</v>
      </c>
      <c r="AF4" s="139" t="s">
        <v>181</v>
      </c>
      <c r="AG4" s="139" t="s">
        <v>182</v>
      </c>
      <c r="AH4" s="139" t="s">
        <v>183</v>
      </c>
      <c r="AI4" s="139" t="s">
        <v>184</v>
      </c>
      <c r="AJ4" s="139" t="s">
        <v>185</v>
      </c>
      <c r="AK4" s="139" t="s">
        <v>186</v>
      </c>
      <c r="AL4" s="139" t="s">
        <v>187</v>
      </c>
      <c r="AM4" s="139" t="s">
        <v>188</v>
      </c>
      <c r="AN4" s="370" t="s">
        <v>0</v>
      </c>
      <c r="AO4" s="370"/>
    </row>
    <row r="5" spans="1:42">
      <c r="A5" s="82">
        <f>список!A2</f>
        <v>1</v>
      </c>
      <c r="B5" s="145" t="str">
        <f>IF(список!B2="","",список!B2)</f>
        <v/>
      </c>
      <c r="C5" s="82" t="str">
        <f>IF(список!C2="","",список!C2)</f>
        <v/>
      </c>
      <c r="D5" s="228"/>
      <c r="E5" s="229"/>
      <c r="F5" s="229"/>
      <c r="G5" s="229"/>
      <c r="H5" s="228"/>
      <c r="I5" s="233"/>
      <c r="J5" s="233"/>
      <c r="K5" s="233"/>
      <c r="L5" s="256"/>
      <c r="M5" s="229"/>
      <c r="N5" s="229"/>
      <c r="O5" s="228"/>
      <c r="P5" s="233"/>
      <c r="Q5" s="233"/>
      <c r="R5" s="233"/>
      <c r="S5" s="522"/>
      <c r="T5" s="523"/>
      <c r="U5" s="252" t="str">
        <f>IF(D5="","",IF(E5="","",IF(F5="","",IF(G5="","",IF(H5="","",IF(I5="","",IF(J5="","",IF(K5="","",IF(L5="","",IF(M5="","",IF(N5="","",IF(O5="","",IF(P5="","",IF(Q5="","",IF(R5="","",IF(S5="","",IF(T5="","",SUM(D5:T5)/17)))))))))))))))))</f>
        <v/>
      </c>
      <c r="V5" s="253" t="str">
        <f>IF(U5="","",IF(U5&gt;1.5,"сформирован",IF(U5&lt;0.5,"не сформирован", "в стадии формирования")))</f>
        <v/>
      </c>
      <c r="W5" s="233"/>
      <c r="X5" s="233"/>
      <c r="Y5" s="233"/>
      <c r="Z5" s="228"/>
      <c r="AA5" s="525"/>
      <c r="AB5" s="259" t="str">
        <f>IF(W5="","",IF(X5="","",IF(Y5="","",IF(Z5="","",IF(AA5="","",SUM(W5:AA5)/5)))))</f>
        <v/>
      </c>
      <c r="AC5" s="260" t="str">
        <f>IF(AB5="","",IF(AB5&gt;1.5,"сформирован",IF(AB5&lt;0.5,"не сформирован","в стадии формирования")))</f>
        <v/>
      </c>
      <c r="AD5" s="229"/>
      <c r="AE5" s="229"/>
      <c r="AF5" s="229"/>
      <c r="AG5" s="228"/>
      <c r="AH5" s="233"/>
      <c r="AI5" s="233"/>
      <c r="AJ5" s="233"/>
      <c r="AK5" s="256"/>
      <c r="AL5" s="229"/>
      <c r="AM5" s="256"/>
      <c r="AN5" s="252" t="str">
        <f>IF(AD5="","",IF(AE5="","",IF(AF5="","",IF(AG5="","",IF(AH5="","",IF(AI5="","",IF(AJ5="","",IF(AK5="","",IF(AL5="","",IF(AM5="","",(SUM(AD5:AM5)/10)))))))))))</f>
        <v/>
      </c>
      <c r="AO5" s="263" t="str">
        <f>IF(AN5="","",IF(AN5&gt;1.5,"сформирован",IF(AN5&lt;0.5,"не сформирован", "в стадии формирования")))</f>
        <v/>
      </c>
      <c r="AP5" s="262"/>
    </row>
    <row r="6" spans="1:42">
      <c r="A6" s="82">
        <f>список!A3</f>
        <v>2</v>
      </c>
      <c r="B6" s="145" t="str">
        <f>IF(список!B3="","",список!B3)</f>
        <v/>
      </c>
      <c r="C6" s="82">
        <f>IF(список!C3="","",список!C3)</f>
        <v>0</v>
      </c>
      <c r="D6" s="230"/>
      <c r="E6" s="231"/>
      <c r="F6" s="231"/>
      <c r="G6" s="231"/>
      <c r="H6" s="230"/>
      <c r="I6" s="234"/>
      <c r="J6" s="234"/>
      <c r="K6" s="232"/>
      <c r="L6" s="257"/>
      <c r="M6" s="231"/>
      <c r="N6" s="231"/>
      <c r="O6" s="230"/>
      <c r="P6" s="234"/>
      <c r="Q6" s="234"/>
      <c r="R6" s="232"/>
      <c r="S6" s="522"/>
      <c r="T6" s="523"/>
      <c r="U6" s="254" t="str">
        <f t="shared" ref="U6:U39" si="0">IF(D6="","",IF(E6="","",IF(F6="","",IF(G6="","",IF(H6="","",IF(I6="","",IF(J6="","",IF(K6="","",IF(L6="","",IF(M6="","",IF(N6="","",IF(O6="","",IF(P6="","",IF(Q6="","",IF(R6="","",IF(S6="","",IF(T6="","",SUM(D6:T6)/17)))))))))))))))))</f>
        <v/>
      </c>
      <c r="V6" s="295" t="str">
        <f t="shared" ref="V6:V39" si="1">IF(U6="","",IF(U6&gt;1.5,"сформирован",IF(U6&lt;0.5,"не сформирован", "в стадии формирования")))</f>
        <v/>
      </c>
      <c r="W6" s="232"/>
      <c r="X6" s="234"/>
      <c r="Y6" s="234"/>
      <c r="Z6" s="228"/>
      <c r="AA6" s="525"/>
      <c r="AB6" s="526" t="str">
        <f t="shared" ref="AB6:AB39" si="2">IF(W6="","",IF(X6="","",IF(Y6="","",IF(Z6="","",IF(AA6="","",SUM(W6:AA6)/5)))))</f>
        <v/>
      </c>
      <c r="AC6" s="261" t="str">
        <f t="shared" ref="AC6:AC39" si="3">IF(AB6="","",IF(AB6&gt;1.5,"сформирован",IF(AB6&lt;0.5,"не сформирован","в стадии формирования")))</f>
        <v/>
      </c>
      <c r="AD6" s="231"/>
      <c r="AE6" s="231"/>
      <c r="AF6" s="231"/>
      <c r="AG6" s="230"/>
      <c r="AH6" s="234"/>
      <c r="AI6" s="234"/>
      <c r="AJ6" s="232"/>
      <c r="AK6" s="257"/>
      <c r="AL6" s="231"/>
      <c r="AM6" s="257"/>
      <c r="AN6" s="254" t="str">
        <f t="shared" ref="AN6:AN39" si="4">IF(AD6="","",IF(AE6="","",IF(AF6="","",IF(AG6="","",IF(AH6="","",IF(AI6="","",IF(AJ6="","",IF(AK6="","",IF(AL6="","",IF(AM6="","",(SUM(AD6:AM6)/10)))))))))))</f>
        <v/>
      </c>
      <c r="AO6" s="255" t="str">
        <f t="shared" ref="AO6:AO39" si="5">IF(AN6="","",IF(AN6&gt;1.5,"сформирован",IF(AN6&lt;0.5,"не сформирован", "в стадии формирования")))</f>
        <v/>
      </c>
      <c r="AP6" s="262"/>
    </row>
    <row r="7" spans="1:42">
      <c r="A7" s="82">
        <f>список!A4</f>
        <v>3</v>
      </c>
      <c r="B7" s="145" t="str">
        <f>IF(список!B4="","",список!B4)</f>
        <v/>
      </c>
      <c r="C7" s="82">
        <f>IF(список!C4="","",список!C4)</f>
        <v>0</v>
      </c>
      <c r="D7" s="230"/>
      <c r="E7" s="232"/>
      <c r="F7" s="232"/>
      <c r="G7" s="232"/>
      <c r="H7" s="230"/>
      <c r="I7" s="232"/>
      <c r="J7" s="232"/>
      <c r="K7" s="232"/>
      <c r="L7" s="258"/>
      <c r="M7" s="232"/>
      <c r="N7" s="232"/>
      <c r="O7" s="230"/>
      <c r="P7" s="232"/>
      <c r="Q7" s="232"/>
      <c r="R7" s="232"/>
      <c r="S7" s="228"/>
      <c r="T7" s="523"/>
      <c r="U7" s="254" t="str">
        <f t="shared" si="0"/>
        <v/>
      </c>
      <c r="V7" s="295" t="str">
        <f t="shared" si="1"/>
        <v/>
      </c>
      <c r="W7" s="232"/>
      <c r="X7" s="232"/>
      <c r="Y7" s="232"/>
      <c r="Z7" s="228"/>
      <c r="AA7" s="523"/>
      <c r="AB7" s="526" t="str">
        <f t="shared" si="2"/>
        <v/>
      </c>
      <c r="AC7" s="261" t="str">
        <f t="shared" si="3"/>
        <v/>
      </c>
      <c r="AD7" s="231"/>
      <c r="AE7" s="231"/>
      <c r="AF7" s="231"/>
      <c r="AG7" s="230"/>
      <c r="AH7" s="232"/>
      <c r="AI7" s="232"/>
      <c r="AJ7" s="232"/>
      <c r="AK7" s="258"/>
      <c r="AL7" s="231"/>
      <c r="AM7" s="257"/>
      <c r="AN7" s="254" t="str">
        <f t="shared" si="4"/>
        <v/>
      </c>
      <c r="AO7" s="255" t="str">
        <f t="shared" si="5"/>
        <v/>
      </c>
      <c r="AP7" s="262"/>
    </row>
    <row r="8" spans="1:42">
      <c r="A8" s="82">
        <f>список!A5</f>
        <v>4</v>
      </c>
      <c r="B8" s="145" t="str">
        <f>IF(список!B5="","",список!B5)</f>
        <v/>
      </c>
      <c r="C8" s="82">
        <f>IF(список!C5="","",список!C5)</f>
        <v>0</v>
      </c>
      <c r="D8" s="230"/>
      <c r="E8" s="232"/>
      <c r="F8" s="232"/>
      <c r="G8" s="232"/>
      <c r="H8" s="230"/>
      <c r="I8" s="232"/>
      <c r="J8" s="232"/>
      <c r="K8" s="232"/>
      <c r="L8" s="258"/>
      <c r="M8" s="232"/>
      <c r="N8" s="232"/>
      <c r="O8" s="230"/>
      <c r="P8" s="232"/>
      <c r="Q8" s="232"/>
      <c r="R8" s="232"/>
      <c r="S8" s="228"/>
      <c r="T8" s="523"/>
      <c r="U8" s="254" t="str">
        <f t="shared" si="0"/>
        <v/>
      </c>
      <c r="V8" s="295" t="str">
        <f t="shared" si="1"/>
        <v/>
      </c>
      <c r="W8" s="232"/>
      <c r="X8" s="232"/>
      <c r="Y8" s="232"/>
      <c r="Z8" s="228"/>
      <c r="AA8" s="523"/>
      <c r="AB8" s="526" t="str">
        <f t="shared" si="2"/>
        <v/>
      </c>
      <c r="AC8" s="261" t="str">
        <f t="shared" si="3"/>
        <v/>
      </c>
      <c r="AD8" s="232"/>
      <c r="AE8" s="232"/>
      <c r="AF8" s="232"/>
      <c r="AG8" s="230"/>
      <c r="AH8" s="232"/>
      <c r="AI8" s="232"/>
      <c r="AJ8" s="232"/>
      <c r="AK8" s="258"/>
      <c r="AL8" s="232"/>
      <c r="AM8" s="258"/>
      <c r="AN8" s="254" t="str">
        <f t="shared" si="4"/>
        <v/>
      </c>
      <c r="AO8" s="255" t="str">
        <f t="shared" si="5"/>
        <v/>
      </c>
      <c r="AP8" s="262"/>
    </row>
    <row r="9" spans="1:42">
      <c r="A9" s="82">
        <f>список!A6</f>
        <v>5</v>
      </c>
      <c r="B9" s="145" t="str">
        <f>IF(список!B6="","",список!B6)</f>
        <v/>
      </c>
      <c r="C9" s="82">
        <f>IF(список!C6="","",список!C6)</f>
        <v>0</v>
      </c>
      <c r="D9" s="230"/>
      <c r="E9" s="232"/>
      <c r="F9" s="232"/>
      <c r="G9" s="232"/>
      <c r="H9" s="230"/>
      <c r="I9" s="232"/>
      <c r="J9" s="232"/>
      <c r="K9" s="232"/>
      <c r="L9" s="258"/>
      <c r="M9" s="232"/>
      <c r="N9" s="232"/>
      <c r="O9" s="230"/>
      <c r="P9" s="232"/>
      <c r="Q9" s="232"/>
      <c r="R9" s="232"/>
      <c r="S9" s="228"/>
      <c r="T9" s="523"/>
      <c r="U9" s="254" t="str">
        <f t="shared" si="0"/>
        <v/>
      </c>
      <c r="V9" s="295" t="str">
        <f t="shared" si="1"/>
        <v/>
      </c>
      <c r="W9" s="232"/>
      <c r="X9" s="232"/>
      <c r="Y9" s="232"/>
      <c r="Z9" s="228"/>
      <c r="AA9" s="523"/>
      <c r="AB9" s="526" t="str">
        <f t="shared" si="2"/>
        <v/>
      </c>
      <c r="AC9" s="261" t="str">
        <f t="shared" si="3"/>
        <v/>
      </c>
      <c r="AD9" s="231"/>
      <c r="AE9" s="231"/>
      <c r="AF9" s="231"/>
      <c r="AG9" s="230"/>
      <c r="AH9" s="232"/>
      <c r="AI9" s="232"/>
      <c r="AJ9" s="232"/>
      <c r="AK9" s="258"/>
      <c r="AL9" s="231"/>
      <c r="AM9" s="257"/>
      <c r="AN9" s="254" t="str">
        <f t="shared" si="4"/>
        <v/>
      </c>
      <c r="AO9" s="255" t="str">
        <f t="shared" si="5"/>
        <v/>
      </c>
      <c r="AP9" s="262"/>
    </row>
    <row r="10" spans="1:42">
      <c r="A10" s="82">
        <f>список!A7</f>
        <v>6</v>
      </c>
      <c r="B10" s="145" t="str">
        <f>IF(список!B7="","",список!B7)</f>
        <v/>
      </c>
      <c r="C10" s="82">
        <f>IF(список!C7="","",список!C7)</f>
        <v>0</v>
      </c>
      <c r="D10" s="230"/>
      <c r="E10" s="231"/>
      <c r="F10" s="231"/>
      <c r="G10" s="231"/>
      <c r="H10" s="230"/>
      <c r="I10" s="232"/>
      <c r="J10" s="232"/>
      <c r="K10" s="232"/>
      <c r="L10" s="257"/>
      <c r="M10" s="231"/>
      <c r="N10" s="231"/>
      <c r="O10" s="230"/>
      <c r="P10" s="232"/>
      <c r="Q10" s="232"/>
      <c r="R10" s="232"/>
      <c r="S10" s="522"/>
      <c r="T10" s="523"/>
      <c r="U10" s="254" t="str">
        <f t="shared" si="0"/>
        <v/>
      </c>
      <c r="V10" s="295" t="str">
        <f t="shared" si="1"/>
        <v/>
      </c>
      <c r="W10" s="232"/>
      <c r="X10" s="232"/>
      <c r="Y10" s="232"/>
      <c r="Z10" s="228"/>
      <c r="AA10" s="525"/>
      <c r="AB10" s="526" t="str">
        <f t="shared" si="2"/>
        <v/>
      </c>
      <c r="AC10" s="261" t="str">
        <f t="shared" si="3"/>
        <v/>
      </c>
      <c r="AD10" s="231"/>
      <c r="AE10" s="231"/>
      <c r="AF10" s="231"/>
      <c r="AG10" s="230"/>
      <c r="AH10" s="232"/>
      <c r="AI10" s="232"/>
      <c r="AJ10" s="232"/>
      <c r="AK10" s="257"/>
      <c r="AL10" s="231"/>
      <c r="AM10" s="257"/>
      <c r="AN10" s="254" t="str">
        <f t="shared" si="4"/>
        <v/>
      </c>
      <c r="AO10" s="255" t="str">
        <f t="shared" si="5"/>
        <v/>
      </c>
      <c r="AP10" s="262"/>
    </row>
    <row r="11" spans="1:42">
      <c r="A11" s="82">
        <f>список!A8</f>
        <v>7</v>
      </c>
      <c r="B11" s="145" t="str">
        <f>IF(список!B8="","",список!B8)</f>
        <v/>
      </c>
      <c r="C11" s="82">
        <f>IF(список!C8="","",список!C8)</f>
        <v>0</v>
      </c>
      <c r="D11" s="230"/>
      <c r="E11" s="231"/>
      <c r="F11" s="231"/>
      <c r="G11" s="231"/>
      <c r="H11" s="230"/>
      <c r="I11" s="232"/>
      <c r="J11" s="232"/>
      <c r="K11" s="232"/>
      <c r="L11" s="257"/>
      <c r="M11" s="231"/>
      <c r="N11" s="231"/>
      <c r="O11" s="230"/>
      <c r="P11" s="232"/>
      <c r="Q11" s="232"/>
      <c r="R11" s="232"/>
      <c r="S11" s="522"/>
      <c r="T11" s="523"/>
      <c r="U11" s="254" t="str">
        <f t="shared" si="0"/>
        <v/>
      </c>
      <c r="V11" s="295" t="str">
        <f t="shared" si="1"/>
        <v/>
      </c>
      <c r="W11" s="232"/>
      <c r="X11" s="232"/>
      <c r="Y11" s="232"/>
      <c r="Z11" s="228"/>
      <c r="AA11" s="525"/>
      <c r="AB11" s="526" t="str">
        <f t="shared" si="2"/>
        <v/>
      </c>
      <c r="AC11" s="261" t="str">
        <f t="shared" si="3"/>
        <v/>
      </c>
      <c r="AD11" s="231"/>
      <c r="AE11" s="231"/>
      <c r="AF11" s="231"/>
      <c r="AG11" s="230"/>
      <c r="AH11" s="232"/>
      <c r="AI11" s="232"/>
      <c r="AJ11" s="232"/>
      <c r="AK11" s="257"/>
      <c r="AL11" s="231"/>
      <c r="AM11" s="257"/>
      <c r="AN11" s="254" t="str">
        <f t="shared" si="4"/>
        <v/>
      </c>
      <c r="AO11" s="255" t="str">
        <f t="shared" si="5"/>
        <v/>
      </c>
      <c r="AP11" s="262"/>
    </row>
    <row r="12" spans="1:42">
      <c r="A12" s="82">
        <f>список!A9</f>
        <v>8</v>
      </c>
      <c r="B12" s="145" t="str">
        <f>IF(список!B9="","",список!B9)</f>
        <v/>
      </c>
      <c r="C12" s="82">
        <f>IF(список!C9="","",список!C9)</f>
        <v>0</v>
      </c>
      <c r="D12" s="230"/>
      <c r="E12" s="231"/>
      <c r="F12" s="231"/>
      <c r="G12" s="231"/>
      <c r="H12" s="230"/>
      <c r="I12" s="232"/>
      <c r="J12" s="232"/>
      <c r="K12" s="232"/>
      <c r="L12" s="257"/>
      <c r="M12" s="231"/>
      <c r="N12" s="231"/>
      <c r="O12" s="230"/>
      <c r="P12" s="232"/>
      <c r="Q12" s="232"/>
      <c r="R12" s="232"/>
      <c r="S12" s="522"/>
      <c r="T12" s="523"/>
      <c r="U12" s="254" t="str">
        <f t="shared" si="0"/>
        <v/>
      </c>
      <c r="V12" s="295" t="str">
        <f t="shared" si="1"/>
        <v/>
      </c>
      <c r="W12" s="232"/>
      <c r="X12" s="232"/>
      <c r="Y12" s="232"/>
      <c r="Z12" s="228"/>
      <c r="AA12" s="525"/>
      <c r="AB12" s="526" t="str">
        <f t="shared" si="2"/>
        <v/>
      </c>
      <c r="AC12" s="261" t="str">
        <f t="shared" si="3"/>
        <v/>
      </c>
      <c r="AD12" s="231"/>
      <c r="AE12" s="231"/>
      <c r="AF12" s="231"/>
      <c r="AG12" s="230"/>
      <c r="AH12" s="232"/>
      <c r="AI12" s="232"/>
      <c r="AJ12" s="232"/>
      <c r="AK12" s="257"/>
      <c r="AL12" s="231"/>
      <c r="AM12" s="257"/>
      <c r="AN12" s="254" t="str">
        <f t="shared" si="4"/>
        <v/>
      </c>
      <c r="AO12" s="255" t="str">
        <f t="shared" si="5"/>
        <v/>
      </c>
      <c r="AP12" s="262"/>
    </row>
    <row r="13" spans="1:42">
      <c r="A13" s="82">
        <f>список!A10</f>
        <v>9</v>
      </c>
      <c r="B13" s="145" t="str">
        <f>IF(список!B10="","",список!B10)</f>
        <v/>
      </c>
      <c r="C13" s="82">
        <f>IF(список!C10="","",список!C10)</f>
        <v>0</v>
      </c>
      <c r="D13" s="230"/>
      <c r="E13" s="231"/>
      <c r="F13" s="231"/>
      <c r="G13" s="231"/>
      <c r="H13" s="230"/>
      <c r="I13" s="232"/>
      <c r="J13" s="232"/>
      <c r="K13" s="232"/>
      <c r="L13" s="257"/>
      <c r="M13" s="231"/>
      <c r="N13" s="231"/>
      <c r="O13" s="230"/>
      <c r="P13" s="232"/>
      <c r="Q13" s="232"/>
      <c r="R13" s="232"/>
      <c r="S13" s="522"/>
      <c r="T13" s="523"/>
      <c r="U13" s="254" t="str">
        <f t="shared" si="0"/>
        <v/>
      </c>
      <c r="V13" s="295" t="str">
        <f t="shared" si="1"/>
        <v/>
      </c>
      <c r="W13" s="232"/>
      <c r="X13" s="232"/>
      <c r="Y13" s="232"/>
      <c r="Z13" s="228"/>
      <c r="AA13" s="525"/>
      <c r="AB13" s="526" t="str">
        <f t="shared" si="2"/>
        <v/>
      </c>
      <c r="AC13" s="261" t="str">
        <f t="shared" si="3"/>
        <v/>
      </c>
      <c r="AD13" s="231"/>
      <c r="AE13" s="231"/>
      <c r="AF13" s="231"/>
      <c r="AG13" s="230"/>
      <c r="AH13" s="232"/>
      <c r="AI13" s="232"/>
      <c r="AJ13" s="232"/>
      <c r="AK13" s="257"/>
      <c r="AL13" s="231"/>
      <c r="AM13" s="257"/>
      <c r="AN13" s="254" t="str">
        <f t="shared" si="4"/>
        <v/>
      </c>
      <c r="AO13" s="255" t="str">
        <f t="shared" si="5"/>
        <v/>
      </c>
      <c r="AP13" s="262"/>
    </row>
    <row r="14" spans="1:42">
      <c r="A14" s="82">
        <f>список!A11</f>
        <v>10</v>
      </c>
      <c r="B14" s="145" t="str">
        <f>IF(список!B11="","",список!B11)</f>
        <v/>
      </c>
      <c r="C14" s="82">
        <f>IF(список!C11="","",список!C11)</f>
        <v>0</v>
      </c>
      <c r="D14" s="230"/>
      <c r="E14" s="231"/>
      <c r="F14" s="231"/>
      <c r="G14" s="231"/>
      <c r="H14" s="230"/>
      <c r="I14" s="232"/>
      <c r="J14" s="232"/>
      <c r="K14" s="232"/>
      <c r="L14" s="257"/>
      <c r="M14" s="231"/>
      <c r="N14" s="231"/>
      <c r="O14" s="230"/>
      <c r="P14" s="232"/>
      <c r="Q14" s="232"/>
      <c r="R14" s="232"/>
      <c r="S14" s="522"/>
      <c r="T14" s="523"/>
      <c r="U14" s="254" t="str">
        <f t="shared" si="0"/>
        <v/>
      </c>
      <c r="V14" s="295" t="str">
        <f t="shared" si="1"/>
        <v/>
      </c>
      <c r="W14" s="232"/>
      <c r="X14" s="232"/>
      <c r="Y14" s="232"/>
      <c r="Z14" s="228"/>
      <c r="AA14" s="525"/>
      <c r="AB14" s="526" t="str">
        <f t="shared" si="2"/>
        <v/>
      </c>
      <c r="AC14" s="261" t="str">
        <f t="shared" si="3"/>
        <v/>
      </c>
      <c r="AD14" s="231"/>
      <c r="AE14" s="231"/>
      <c r="AF14" s="231"/>
      <c r="AG14" s="230"/>
      <c r="AH14" s="232"/>
      <c r="AI14" s="232"/>
      <c r="AJ14" s="232"/>
      <c r="AK14" s="257"/>
      <c r="AL14" s="231"/>
      <c r="AM14" s="257"/>
      <c r="AN14" s="254" t="str">
        <f t="shared" si="4"/>
        <v/>
      </c>
      <c r="AO14" s="255" t="str">
        <f t="shared" si="5"/>
        <v/>
      </c>
      <c r="AP14" s="262"/>
    </row>
    <row r="15" spans="1:42">
      <c r="A15" s="82">
        <f>список!A12</f>
        <v>11</v>
      </c>
      <c r="B15" s="145" t="str">
        <f>IF(список!B12="","",список!B12)</f>
        <v/>
      </c>
      <c r="C15" s="82">
        <f>IF(список!C12="","",список!C12)</f>
        <v>0</v>
      </c>
      <c r="D15" s="230"/>
      <c r="E15" s="232"/>
      <c r="F15" s="232"/>
      <c r="G15" s="232"/>
      <c r="H15" s="230"/>
      <c r="I15" s="232"/>
      <c r="J15" s="232"/>
      <c r="K15" s="232"/>
      <c r="L15" s="258"/>
      <c r="M15" s="232"/>
      <c r="N15" s="232"/>
      <c r="O15" s="230"/>
      <c r="P15" s="232"/>
      <c r="Q15" s="232"/>
      <c r="R15" s="232"/>
      <c r="S15" s="228"/>
      <c r="T15" s="523"/>
      <c r="U15" s="254" t="str">
        <f t="shared" si="0"/>
        <v/>
      </c>
      <c r="V15" s="295" t="str">
        <f t="shared" si="1"/>
        <v/>
      </c>
      <c r="W15" s="232"/>
      <c r="X15" s="232"/>
      <c r="Y15" s="232"/>
      <c r="Z15" s="228"/>
      <c r="AA15" s="523"/>
      <c r="AB15" s="526" t="str">
        <f t="shared" si="2"/>
        <v/>
      </c>
      <c r="AC15" s="261" t="str">
        <f t="shared" si="3"/>
        <v/>
      </c>
      <c r="AD15" s="231"/>
      <c r="AE15" s="231"/>
      <c r="AF15" s="231"/>
      <c r="AG15" s="230"/>
      <c r="AH15" s="232"/>
      <c r="AI15" s="232"/>
      <c r="AJ15" s="232"/>
      <c r="AK15" s="258"/>
      <c r="AL15" s="231"/>
      <c r="AM15" s="257"/>
      <c r="AN15" s="254" t="str">
        <f t="shared" si="4"/>
        <v/>
      </c>
      <c r="AO15" s="255" t="str">
        <f t="shared" si="5"/>
        <v/>
      </c>
      <c r="AP15" s="262"/>
    </row>
    <row r="16" spans="1:42">
      <c r="A16" s="82">
        <f>список!A13</f>
        <v>12</v>
      </c>
      <c r="B16" s="145" t="str">
        <f>IF(список!B13="","",список!B13)</f>
        <v/>
      </c>
      <c r="C16" s="82">
        <f>IF(список!C13="","",список!C13)</f>
        <v>0</v>
      </c>
      <c r="D16" s="230"/>
      <c r="E16" s="231"/>
      <c r="F16" s="231"/>
      <c r="G16" s="231"/>
      <c r="H16" s="230"/>
      <c r="I16" s="232"/>
      <c r="J16" s="232"/>
      <c r="K16" s="232"/>
      <c r="L16" s="257"/>
      <c r="M16" s="231"/>
      <c r="N16" s="231"/>
      <c r="O16" s="230"/>
      <c r="P16" s="232"/>
      <c r="Q16" s="232"/>
      <c r="R16" s="232"/>
      <c r="S16" s="522"/>
      <c r="T16" s="523"/>
      <c r="U16" s="254" t="str">
        <f t="shared" si="0"/>
        <v/>
      </c>
      <c r="V16" s="295" t="str">
        <f t="shared" si="1"/>
        <v/>
      </c>
      <c r="W16" s="232"/>
      <c r="X16" s="232"/>
      <c r="Y16" s="232"/>
      <c r="Z16" s="228"/>
      <c r="AA16" s="525"/>
      <c r="AB16" s="526" t="str">
        <f t="shared" si="2"/>
        <v/>
      </c>
      <c r="AC16" s="261" t="str">
        <f t="shared" si="3"/>
        <v/>
      </c>
      <c r="AD16" s="231"/>
      <c r="AE16" s="231"/>
      <c r="AF16" s="231"/>
      <c r="AG16" s="230"/>
      <c r="AH16" s="232"/>
      <c r="AI16" s="232"/>
      <c r="AJ16" s="232"/>
      <c r="AK16" s="257"/>
      <c r="AL16" s="231"/>
      <c r="AM16" s="257"/>
      <c r="AN16" s="254" t="str">
        <f t="shared" si="4"/>
        <v/>
      </c>
      <c r="AO16" s="255" t="str">
        <f t="shared" si="5"/>
        <v/>
      </c>
      <c r="AP16" s="262"/>
    </row>
    <row r="17" spans="1:42">
      <c r="A17" s="82">
        <f>список!A14</f>
        <v>13</v>
      </c>
      <c r="B17" s="145" t="str">
        <f>IF(список!B14="","",список!B14)</f>
        <v/>
      </c>
      <c r="C17" s="82">
        <f>IF(список!C14="","",список!C14)</f>
        <v>0</v>
      </c>
      <c r="D17" s="230"/>
      <c r="E17" s="232"/>
      <c r="F17" s="232"/>
      <c r="G17" s="232"/>
      <c r="H17" s="230"/>
      <c r="I17" s="232"/>
      <c r="J17" s="232"/>
      <c r="K17" s="232"/>
      <c r="L17" s="258"/>
      <c r="M17" s="232"/>
      <c r="N17" s="232"/>
      <c r="O17" s="230"/>
      <c r="P17" s="232"/>
      <c r="Q17" s="232"/>
      <c r="R17" s="232"/>
      <c r="S17" s="228"/>
      <c r="T17" s="523"/>
      <c r="U17" s="254" t="str">
        <f t="shared" si="0"/>
        <v/>
      </c>
      <c r="V17" s="295" t="str">
        <f t="shared" si="1"/>
        <v/>
      </c>
      <c r="W17" s="232"/>
      <c r="X17" s="232"/>
      <c r="Y17" s="232"/>
      <c r="Z17" s="228"/>
      <c r="AA17" s="523"/>
      <c r="AB17" s="526" t="str">
        <f t="shared" si="2"/>
        <v/>
      </c>
      <c r="AC17" s="261" t="str">
        <f t="shared" si="3"/>
        <v/>
      </c>
      <c r="AD17" s="231"/>
      <c r="AE17" s="231"/>
      <c r="AF17" s="231"/>
      <c r="AG17" s="230"/>
      <c r="AH17" s="232"/>
      <c r="AI17" s="232"/>
      <c r="AJ17" s="232"/>
      <c r="AK17" s="258"/>
      <c r="AL17" s="231"/>
      <c r="AM17" s="257"/>
      <c r="AN17" s="254" t="str">
        <f t="shared" si="4"/>
        <v/>
      </c>
      <c r="AO17" s="255" t="str">
        <f t="shared" si="5"/>
        <v/>
      </c>
      <c r="AP17" s="262"/>
    </row>
    <row r="18" spans="1:42">
      <c r="A18" s="82">
        <f>список!A15</f>
        <v>14</v>
      </c>
      <c r="B18" s="145" t="str">
        <f>IF(список!B15="","",список!B15)</f>
        <v/>
      </c>
      <c r="C18" s="82">
        <f>IF(список!C15="","",список!C15)</f>
        <v>0</v>
      </c>
      <c r="D18" s="230"/>
      <c r="E18" s="232"/>
      <c r="F18" s="232"/>
      <c r="G18" s="232"/>
      <c r="H18" s="230"/>
      <c r="I18" s="232"/>
      <c r="J18" s="232"/>
      <c r="K18" s="232"/>
      <c r="L18" s="258"/>
      <c r="M18" s="232"/>
      <c r="N18" s="232"/>
      <c r="O18" s="230"/>
      <c r="P18" s="232"/>
      <c r="Q18" s="232"/>
      <c r="R18" s="232"/>
      <c r="S18" s="228"/>
      <c r="T18" s="523"/>
      <c r="U18" s="254" t="str">
        <f t="shared" si="0"/>
        <v/>
      </c>
      <c r="V18" s="295" t="str">
        <f t="shared" si="1"/>
        <v/>
      </c>
      <c r="W18" s="232"/>
      <c r="X18" s="232"/>
      <c r="Y18" s="232"/>
      <c r="Z18" s="228"/>
      <c r="AA18" s="523"/>
      <c r="AB18" s="526" t="str">
        <f t="shared" si="2"/>
        <v/>
      </c>
      <c r="AC18" s="261" t="str">
        <f t="shared" si="3"/>
        <v/>
      </c>
      <c r="AD18" s="231"/>
      <c r="AE18" s="231"/>
      <c r="AF18" s="231"/>
      <c r="AG18" s="230"/>
      <c r="AH18" s="232"/>
      <c r="AI18" s="232"/>
      <c r="AJ18" s="232"/>
      <c r="AK18" s="258"/>
      <c r="AL18" s="231"/>
      <c r="AM18" s="257"/>
      <c r="AN18" s="254" t="str">
        <f t="shared" si="4"/>
        <v/>
      </c>
      <c r="AO18" s="255" t="str">
        <f t="shared" si="5"/>
        <v/>
      </c>
      <c r="AP18" s="262"/>
    </row>
    <row r="19" spans="1:42">
      <c r="A19" s="82">
        <f>список!A16</f>
        <v>15</v>
      </c>
      <c r="B19" s="145" t="str">
        <f>IF(список!B16="","",список!B16)</f>
        <v/>
      </c>
      <c r="C19" s="82">
        <f>IF(список!C16="","",список!C16)</f>
        <v>0</v>
      </c>
      <c r="D19" s="230"/>
      <c r="E19" s="232"/>
      <c r="F19" s="232"/>
      <c r="G19" s="232"/>
      <c r="H19" s="230"/>
      <c r="I19" s="232"/>
      <c r="J19" s="232"/>
      <c r="K19" s="232"/>
      <c r="L19" s="258"/>
      <c r="M19" s="232"/>
      <c r="N19" s="232"/>
      <c r="O19" s="230"/>
      <c r="P19" s="232"/>
      <c r="Q19" s="232"/>
      <c r="R19" s="232"/>
      <c r="S19" s="228"/>
      <c r="T19" s="523"/>
      <c r="U19" s="254" t="str">
        <f t="shared" si="0"/>
        <v/>
      </c>
      <c r="V19" s="295" t="str">
        <f t="shared" si="1"/>
        <v/>
      </c>
      <c r="W19" s="232"/>
      <c r="X19" s="232"/>
      <c r="Y19" s="232"/>
      <c r="Z19" s="228"/>
      <c r="AA19" s="523"/>
      <c r="AB19" s="526" t="str">
        <f t="shared" si="2"/>
        <v/>
      </c>
      <c r="AC19" s="261" t="str">
        <f t="shared" si="3"/>
        <v/>
      </c>
      <c r="AD19" s="231"/>
      <c r="AE19" s="231"/>
      <c r="AF19" s="231"/>
      <c r="AG19" s="230"/>
      <c r="AH19" s="232"/>
      <c r="AI19" s="232"/>
      <c r="AJ19" s="232"/>
      <c r="AK19" s="258"/>
      <c r="AL19" s="231"/>
      <c r="AM19" s="257"/>
      <c r="AN19" s="254" t="str">
        <f t="shared" si="4"/>
        <v/>
      </c>
      <c r="AO19" s="255" t="str">
        <f t="shared" si="5"/>
        <v/>
      </c>
      <c r="AP19" s="262"/>
    </row>
    <row r="20" spans="1:42">
      <c r="A20" s="82">
        <f>список!A17</f>
        <v>16</v>
      </c>
      <c r="B20" s="145" t="str">
        <f>IF(список!B17="","",список!B17)</f>
        <v/>
      </c>
      <c r="C20" s="82">
        <f>IF(список!C17="","",список!C17)</f>
        <v>0</v>
      </c>
      <c r="D20" s="230"/>
      <c r="E20" s="232"/>
      <c r="F20" s="232"/>
      <c r="G20" s="232"/>
      <c r="H20" s="230"/>
      <c r="I20" s="232"/>
      <c r="J20" s="232"/>
      <c r="K20" s="232"/>
      <c r="L20" s="258"/>
      <c r="M20" s="232"/>
      <c r="N20" s="232"/>
      <c r="O20" s="230"/>
      <c r="P20" s="232"/>
      <c r="Q20" s="232"/>
      <c r="R20" s="232"/>
      <c r="S20" s="228"/>
      <c r="T20" s="523"/>
      <c r="U20" s="254" t="str">
        <f t="shared" si="0"/>
        <v/>
      </c>
      <c r="V20" s="295" t="str">
        <f t="shared" si="1"/>
        <v/>
      </c>
      <c r="W20" s="232"/>
      <c r="X20" s="232"/>
      <c r="Y20" s="232"/>
      <c r="Z20" s="228"/>
      <c r="AA20" s="523"/>
      <c r="AB20" s="526" t="str">
        <f t="shared" si="2"/>
        <v/>
      </c>
      <c r="AC20" s="261" t="str">
        <f t="shared" si="3"/>
        <v/>
      </c>
      <c r="AD20" s="231"/>
      <c r="AE20" s="231"/>
      <c r="AF20" s="231"/>
      <c r="AG20" s="230"/>
      <c r="AH20" s="232"/>
      <c r="AI20" s="232"/>
      <c r="AJ20" s="232"/>
      <c r="AK20" s="258"/>
      <c r="AL20" s="231"/>
      <c r="AM20" s="257"/>
      <c r="AN20" s="254" t="str">
        <f t="shared" si="4"/>
        <v/>
      </c>
      <c r="AO20" s="255" t="str">
        <f t="shared" si="5"/>
        <v/>
      </c>
      <c r="AP20" s="262"/>
    </row>
    <row r="21" spans="1:42">
      <c r="A21" s="82">
        <f>список!A18</f>
        <v>17</v>
      </c>
      <c r="B21" s="145" t="str">
        <f>IF(список!B18="","",список!B18)</f>
        <v/>
      </c>
      <c r="C21" s="82">
        <f>IF(список!C18="","",список!C18)</f>
        <v>0</v>
      </c>
      <c r="D21" s="230"/>
      <c r="E21" s="232"/>
      <c r="F21" s="232"/>
      <c r="G21" s="232"/>
      <c r="H21" s="230"/>
      <c r="I21" s="232"/>
      <c r="J21" s="232"/>
      <c r="K21" s="232"/>
      <c r="L21" s="258"/>
      <c r="M21" s="232"/>
      <c r="N21" s="232"/>
      <c r="O21" s="230"/>
      <c r="P21" s="232"/>
      <c r="Q21" s="232"/>
      <c r="R21" s="232"/>
      <c r="S21" s="228"/>
      <c r="T21" s="523"/>
      <c r="U21" s="254" t="str">
        <f t="shared" si="0"/>
        <v/>
      </c>
      <c r="V21" s="295" t="str">
        <f t="shared" si="1"/>
        <v/>
      </c>
      <c r="W21" s="232"/>
      <c r="X21" s="232"/>
      <c r="Y21" s="232"/>
      <c r="Z21" s="228"/>
      <c r="AA21" s="523"/>
      <c r="AB21" s="526" t="str">
        <f t="shared" si="2"/>
        <v/>
      </c>
      <c r="AC21" s="261" t="str">
        <f t="shared" si="3"/>
        <v/>
      </c>
      <c r="AD21" s="231"/>
      <c r="AE21" s="231"/>
      <c r="AF21" s="231"/>
      <c r="AG21" s="230"/>
      <c r="AH21" s="232"/>
      <c r="AI21" s="232"/>
      <c r="AJ21" s="232"/>
      <c r="AK21" s="258"/>
      <c r="AL21" s="231"/>
      <c r="AM21" s="257"/>
      <c r="AN21" s="254" t="str">
        <f t="shared" si="4"/>
        <v/>
      </c>
      <c r="AO21" s="255" t="str">
        <f t="shared" si="5"/>
        <v/>
      </c>
      <c r="AP21" s="262"/>
    </row>
    <row r="22" spans="1:42">
      <c r="A22" s="82">
        <f>список!A19</f>
        <v>18</v>
      </c>
      <c r="B22" s="145" t="str">
        <f>IF(список!B19="","",список!B19)</f>
        <v/>
      </c>
      <c r="C22" s="82">
        <f>IF(список!C19="","",список!C19)</f>
        <v>0</v>
      </c>
      <c r="D22" s="230"/>
      <c r="E22" s="231"/>
      <c r="F22" s="231"/>
      <c r="G22" s="231"/>
      <c r="H22" s="230"/>
      <c r="I22" s="232"/>
      <c r="J22" s="232"/>
      <c r="K22" s="232"/>
      <c r="L22" s="257"/>
      <c r="M22" s="231"/>
      <c r="N22" s="231"/>
      <c r="O22" s="230"/>
      <c r="P22" s="232"/>
      <c r="Q22" s="232"/>
      <c r="R22" s="232"/>
      <c r="S22" s="522"/>
      <c r="T22" s="523"/>
      <c r="U22" s="254" t="str">
        <f t="shared" si="0"/>
        <v/>
      </c>
      <c r="V22" s="295" t="str">
        <f t="shared" si="1"/>
        <v/>
      </c>
      <c r="W22" s="232"/>
      <c r="X22" s="232"/>
      <c r="Y22" s="232"/>
      <c r="Z22" s="228"/>
      <c r="AA22" s="525"/>
      <c r="AB22" s="526" t="str">
        <f t="shared" si="2"/>
        <v/>
      </c>
      <c r="AC22" s="261" t="str">
        <f t="shared" si="3"/>
        <v/>
      </c>
      <c r="AD22" s="231"/>
      <c r="AE22" s="231"/>
      <c r="AF22" s="231"/>
      <c r="AG22" s="230"/>
      <c r="AH22" s="232"/>
      <c r="AI22" s="232"/>
      <c r="AJ22" s="232"/>
      <c r="AK22" s="257"/>
      <c r="AL22" s="231"/>
      <c r="AM22" s="257"/>
      <c r="AN22" s="254" t="str">
        <f t="shared" si="4"/>
        <v/>
      </c>
      <c r="AO22" s="255" t="str">
        <f t="shared" si="5"/>
        <v/>
      </c>
      <c r="AP22" s="262"/>
    </row>
    <row r="23" spans="1:42">
      <c r="A23" s="82">
        <f>список!A20</f>
        <v>19</v>
      </c>
      <c r="B23" s="145" t="str">
        <f>IF(список!B20="","",список!B20)</f>
        <v/>
      </c>
      <c r="C23" s="82">
        <f>IF(список!C20="","",список!C20)</f>
        <v>0</v>
      </c>
      <c r="D23" s="230"/>
      <c r="E23" s="232"/>
      <c r="F23" s="232"/>
      <c r="G23" s="232"/>
      <c r="H23" s="230"/>
      <c r="I23" s="232"/>
      <c r="J23" s="232"/>
      <c r="K23" s="232"/>
      <c r="L23" s="258"/>
      <c r="M23" s="232"/>
      <c r="N23" s="232"/>
      <c r="O23" s="230"/>
      <c r="P23" s="232"/>
      <c r="Q23" s="232"/>
      <c r="R23" s="232"/>
      <c r="S23" s="228"/>
      <c r="T23" s="523"/>
      <c r="U23" s="254" t="str">
        <f t="shared" si="0"/>
        <v/>
      </c>
      <c r="V23" s="295" t="str">
        <f t="shared" si="1"/>
        <v/>
      </c>
      <c r="W23" s="232"/>
      <c r="X23" s="232"/>
      <c r="Y23" s="232"/>
      <c r="Z23" s="228"/>
      <c r="AA23" s="523"/>
      <c r="AB23" s="526" t="str">
        <f t="shared" si="2"/>
        <v/>
      </c>
      <c r="AC23" s="261" t="str">
        <f t="shared" si="3"/>
        <v/>
      </c>
      <c r="AD23" s="231"/>
      <c r="AE23" s="231"/>
      <c r="AF23" s="231"/>
      <c r="AG23" s="230"/>
      <c r="AH23" s="232"/>
      <c r="AI23" s="232"/>
      <c r="AJ23" s="232"/>
      <c r="AK23" s="258"/>
      <c r="AL23" s="231"/>
      <c r="AM23" s="257"/>
      <c r="AN23" s="254" t="str">
        <f t="shared" si="4"/>
        <v/>
      </c>
      <c r="AO23" s="255" t="str">
        <f t="shared" si="5"/>
        <v/>
      </c>
      <c r="AP23" s="262"/>
    </row>
    <row r="24" spans="1:42">
      <c r="A24" s="82">
        <f>список!A21</f>
        <v>20</v>
      </c>
      <c r="B24" s="145" t="str">
        <f>IF(список!B21="","",список!B21)</f>
        <v/>
      </c>
      <c r="C24" s="82">
        <f>IF(список!C21="","",список!C21)</f>
        <v>0</v>
      </c>
      <c r="D24" s="230"/>
      <c r="E24" s="232"/>
      <c r="F24" s="232"/>
      <c r="G24" s="232"/>
      <c r="H24" s="230"/>
      <c r="I24" s="232"/>
      <c r="J24" s="232"/>
      <c r="K24" s="232"/>
      <c r="L24" s="258"/>
      <c r="M24" s="232"/>
      <c r="N24" s="232"/>
      <c r="O24" s="230"/>
      <c r="P24" s="232"/>
      <c r="Q24" s="232"/>
      <c r="R24" s="232"/>
      <c r="S24" s="228"/>
      <c r="T24" s="523"/>
      <c r="U24" s="254" t="str">
        <f t="shared" si="0"/>
        <v/>
      </c>
      <c r="V24" s="295" t="str">
        <f t="shared" si="1"/>
        <v/>
      </c>
      <c r="W24" s="232"/>
      <c r="X24" s="232"/>
      <c r="Y24" s="232"/>
      <c r="Z24" s="228"/>
      <c r="AA24" s="523"/>
      <c r="AB24" s="526" t="str">
        <f t="shared" si="2"/>
        <v/>
      </c>
      <c r="AC24" s="261" t="str">
        <f t="shared" si="3"/>
        <v/>
      </c>
      <c r="AD24" s="231"/>
      <c r="AE24" s="231"/>
      <c r="AF24" s="231"/>
      <c r="AG24" s="230"/>
      <c r="AH24" s="232"/>
      <c r="AI24" s="232"/>
      <c r="AJ24" s="232"/>
      <c r="AK24" s="258"/>
      <c r="AL24" s="231"/>
      <c r="AM24" s="257"/>
      <c r="AN24" s="254" t="str">
        <f t="shared" si="4"/>
        <v/>
      </c>
      <c r="AO24" s="255" t="str">
        <f t="shared" si="5"/>
        <v/>
      </c>
      <c r="AP24" s="262"/>
    </row>
    <row r="25" spans="1:42">
      <c r="A25" s="82">
        <f>список!A22</f>
        <v>21</v>
      </c>
      <c r="B25" s="145" t="str">
        <f>IF(список!B22="","",список!B22)</f>
        <v/>
      </c>
      <c r="C25" s="82">
        <f>IF(список!C22="","",список!C22)</f>
        <v>0</v>
      </c>
      <c r="D25" s="230"/>
      <c r="E25" s="231"/>
      <c r="F25" s="231"/>
      <c r="G25" s="231"/>
      <c r="H25" s="230"/>
      <c r="I25" s="232"/>
      <c r="J25" s="232"/>
      <c r="K25" s="232"/>
      <c r="L25" s="257"/>
      <c r="M25" s="231"/>
      <c r="N25" s="231"/>
      <c r="O25" s="230"/>
      <c r="P25" s="232"/>
      <c r="Q25" s="232"/>
      <c r="R25" s="232"/>
      <c r="S25" s="522"/>
      <c r="T25" s="523"/>
      <c r="U25" s="254" t="str">
        <f t="shared" si="0"/>
        <v/>
      </c>
      <c r="V25" s="295" t="str">
        <f t="shared" si="1"/>
        <v/>
      </c>
      <c r="W25" s="232"/>
      <c r="X25" s="232"/>
      <c r="Y25" s="232"/>
      <c r="Z25" s="228"/>
      <c r="AA25" s="525"/>
      <c r="AB25" s="526" t="str">
        <f t="shared" si="2"/>
        <v/>
      </c>
      <c r="AC25" s="261" t="str">
        <f t="shared" si="3"/>
        <v/>
      </c>
      <c r="AD25" s="231"/>
      <c r="AE25" s="231"/>
      <c r="AF25" s="231"/>
      <c r="AG25" s="230"/>
      <c r="AH25" s="232"/>
      <c r="AI25" s="232"/>
      <c r="AJ25" s="232"/>
      <c r="AK25" s="257"/>
      <c r="AL25" s="231"/>
      <c r="AM25" s="257"/>
      <c r="AN25" s="254" t="str">
        <f t="shared" si="4"/>
        <v/>
      </c>
      <c r="AO25" s="255" t="str">
        <f t="shared" si="5"/>
        <v/>
      </c>
      <c r="AP25" s="262"/>
    </row>
    <row r="26" spans="1:42">
      <c r="A26" s="82">
        <f>список!A23</f>
        <v>22</v>
      </c>
      <c r="B26" s="145" t="str">
        <f>IF(список!B23="","",список!B23)</f>
        <v/>
      </c>
      <c r="C26" s="82">
        <f>IF(список!C23="","",список!C23)</f>
        <v>0</v>
      </c>
      <c r="D26" s="230"/>
      <c r="E26" s="230"/>
      <c r="F26" s="230"/>
      <c r="G26" s="232"/>
      <c r="H26" s="230"/>
      <c r="I26" s="232"/>
      <c r="J26" s="232"/>
      <c r="K26" s="232"/>
      <c r="L26" s="258"/>
      <c r="M26" s="232"/>
      <c r="N26" s="232"/>
      <c r="O26" s="230"/>
      <c r="P26" s="232"/>
      <c r="Q26" s="232"/>
      <c r="R26" s="232"/>
      <c r="S26" s="228"/>
      <c r="T26" s="523"/>
      <c r="U26" s="254" t="str">
        <f t="shared" si="0"/>
        <v/>
      </c>
      <c r="V26" s="295" t="str">
        <f t="shared" si="1"/>
        <v/>
      </c>
      <c r="W26" s="232"/>
      <c r="X26" s="232"/>
      <c r="Y26" s="232"/>
      <c r="Z26" s="228"/>
      <c r="AA26" s="523"/>
      <c r="AB26" s="526" t="str">
        <f t="shared" si="2"/>
        <v/>
      </c>
      <c r="AC26" s="261" t="str">
        <f t="shared" si="3"/>
        <v/>
      </c>
      <c r="AD26" s="231"/>
      <c r="AE26" s="231"/>
      <c r="AF26" s="231"/>
      <c r="AG26" s="230"/>
      <c r="AH26" s="232"/>
      <c r="AI26" s="232"/>
      <c r="AJ26" s="232"/>
      <c r="AK26" s="258"/>
      <c r="AL26" s="231"/>
      <c r="AM26" s="257"/>
      <c r="AN26" s="254" t="str">
        <f t="shared" si="4"/>
        <v/>
      </c>
      <c r="AO26" s="255" t="str">
        <f t="shared" si="5"/>
        <v/>
      </c>
      <c r="AP26" s="262"/>
    </row>
    <row r="27" spans="1:42">
      <c r="A27" s="82">
        <f>список!A24</f>
        <v>23</v>
      </c>
      <c r="B27" s="145" t="str">
        <f>IF(список!B24="","",список!B24)</f>
        <v/>
      </c>
      <c r="C27" s="82">
        <f>IF(список!C24="","",список!C24)</f>
        <v>0</v>
      </c>
      <c r="D27" s="230"/>
      <c r="E27" s="232"/>
      <c r="F27" s="232"/>
      <c r="G27" s="232"/>
      <c r="H27" s="230"/>
      <c r="I27" s="232"/>
      <c r="J27" s="232"/>
      <c r="K27" s="232"/>
      <c r="L27" s="258"/>
      <c r="M27" s="232"/>
      <c r="N27" s="232"/>
      <c r="O27" s="230"/>
      <c r="P27" s="232"/>
      <c r="Q27" s="232"/>
      <c r="R27" s="232"/>
      <c r="S27" s="228"/>
      <c r="T27" s="523"/>
      <c r="U27" s="254" t="str">
        <f t="shared" si="0"/>
        <v/>
      </c>
      <c r="V27" s="295" t="str">
        <f t="shared" si="1"/>
        <v/>
      </c>
      <c r="W27" s="232"/>
      <c r="X27" s="232"/>
      <c r="Y27" s="232"/>
      <c r="Z27" s="228"/>
      <c r="AA27" s="523"/>
      <c r="AB27" s="526" t="str">
        <f t="shared" si="2"/>
        <v/>
      </c>
      <c r="AC27" s="261" t="str">
        <f t="shared" si="3"/>
        <v/>
      </c>
      <c r="AD27" s="231"/>
      <c r="AE27" s="231"/>
      <c r="AF27" s="231"/>
      <c r="AG27" s="230"/>
      <c r="AH27" s="232"/>
      <c r="AI27" s="232"/>
      <c r="AJ27" s="232"/>
      <c r="AK27" s="258"/>
      <c r="AL27" s="231"/>
      <c r="AM27" s="257"/>
      <c r="AN27" s="254" t="str">
        <f t="shared" si="4"/>
        <v/>
      </c>
      <c r="AO27" s="255" t="str">
        <f t="shared" si="5"/>
        <v/>
      </c>
      <c r="AP27" s="262"/>
    </row>
    <row r="28" spans="1:42">
      <c r="A28" s="82">
        <f>список!A25</f>
        <v>24</v>
      </c>
      <c r="B28" s="145" t="str">
        <f>IF(список!B25="","",список!B25)</f>
        <v/>
      </c>
      <c r="C28" s="82">
        <f>IF(список!C25="","",список!C25)</f>
        <v>0</v>
      </c>
      <c r="D28" s="230"/>
      <c r="E28" s="231"/>
      <c r="F28" s="231"/>
      <c r="G28" s="231"/>
      <c r="H28" s="230"/>
      <c r="I28" s="232"/>
      <c r="J28" s="232"/>
      <c r="K28" s="232"/>
      <c r="L28" s="257"/>
      <c r="M28" s="231"/>
      <c r="N28" s="231"/>
      <c r="O28" s="230"/>
      <c r="P28" s="232"/>
      <c r="Q28" s="232"/>
      <c r="R28" s="232"/>
      <c r="S28" s="522"/>
      <c r="T28" s="523"/>
      <c r="U28" s="254" t="str">
        <f t="shared" si="0"/>
        <v/>
      </c>
      <c r="V28" s="295" t="str">
        <f t="shared" si="1"/>
        <v/>
      </c>
      <c r="W28" s="232"/>
      <c r="X28" s="232"/>
      <c r="Y28" s="232"/>
      <c r="Z28" s="228"/>
      <c r="AA28" s="525"/>
      <c r="AB28" s="526" t="str">
        <f t="shared" si="2"/>
        <v/>
      </c>
      <c r="AC28" s="261" t="str">
        <f t="shared" si="3"/>
        <v/>
      </c>
      <c r="AD28" s="231"/>
      <c r="AE28" s="231"/>
      <c r="AF28" s="231"/>
      <c r="AG28" s="230"/>
      <c r="AH28" s="232"/>
      <c r="AI28" s="232"/>
      <c r="AJ28" s="232"/>
      <c r="AK28" s="257"/>
      <c r="AL28" s="231"/>
      <c r="AM28" s="257"/>
      <c r="AN28" s="254" t="str">
        <f t="shared" si="4"/>
        <v/>
      </c>
      <c r="AO28" s="255" t="str">
        <f t="shared" si="5"/>
        <v/>
      </c>
      <c r="AP28" s="262"/>
    </row>
    <row r="29" spans="1:42">
      <c r="A29" s="82">
        <f>список!A26</f>
        <v>25</v>
      </c>
      <c r="B29" s="145" t="str">
        <f>IF(список!B26="","",список!B26)</f>
        <v/>
      </c>
      <c r="C29" s="82">
        <f>IF(список!C26="","",список!C26)</f>
        <v>0</v>
      </c>
      <c r="D29" s="230"/>
      <c r="E29" s="231"/>
      <c r="F29" s="231"/>
      <c r="G29" s="231"/>
      <c r="H29" s="230"/>
      <c r="I29" s="232"/>
      <c r="J29" s="232"/>
      <c r="K29" s="232"/>
      <c r="L29" s="257"/>
      <c r="M29" s="231"/>
      <c r="N29" s="231"/>
      <c r="O29" s="230"/>
      <c r="P29" s="232"/>
      <c r="Q29" s="232"/>
      <c r="R29" s="232"/>
      <c r="S29" s="522"/>
      <c r="T29" s="523"/>
      <c r="U29" s="254" t="str">
        <f t="shared" si="0"/>
        <v/>
      </c>
      <c r="V29" s="295" t="str">
        <f t="shared" si="1"/>
        <v/>
      </c>
      <c r="W29" s="232"/>
      <c r="X29" s="232"/>
      <c r="Y29" s="232"/>
      <c r="Z29" s="228"/>
      <c r="AA29" s="525"/>
      <c r="AB29" s="526" t="str">
        <f t="shared" si="2"/>
        <v/>
      </c>
      <c r="AC29" s="261" t="str">
        <f t="shared" si="3"/>
        <v/>
      </c>
      <c r="AD29" s="231"/>
      <c r="AE29" s="231"/>
      <c r="AF29" s="231"/>
      <c r="AG29" s="230"/>
      <c r="AH29" s="232"/>
      <c r="AI29" s="232"/>
      <c r="AJ29" s="232"/>
      <c r="AK29" s="257"/>
      <c r="AL29" s="231"/>
      <c r="AM29" s="257"/>
      <c r="AN29" s="254" t="str">
        <f t="shared" si="4"/>
        <v/>
      </c>
      <c r="AO29" s="255" t="str">
        <f t="shared" si="5"/>
        <v/>
      </c>
      <c r="AP29" s="262"/>
    </row>
    <row r="30" spans="1:42">
      <c r="A30" s="82">
        <f>список!A27</f>
        <v>26</v>
      </c>
      <c r="B30" s="145" t="str">
        <f>IF(список!B27="","",список!B27)</f>
        <v/>
      </c>
      <c r="C30" s="82">
        <f>IF(список!C27="","",список!C27)</f>
        <v>0</v>
      </c>
      <c r="D30" s="230"/>
      <c r="E30" s="232"/>
      <c r="F30" s="232"/>
      <c r="G30" s="232"/>
      <c r="H30" s="230"/>
      <c r="I30" s="232"/>
      <c r="J30" s="232"/>
      <c r="K30" s="232"/>
      <c r="L30" s="258"/>
      <c r="M30" s="232"/>
      <c r="N30" s="232"/>
      <c r="O30" s="230"/>
      <c r="P30" s="232"/>
      <c r="Q30" s="232"/>
      <c r="R30" s="232"/>
      <c r="S30" s="228"/>
      <c r="T30" s="523"/>
      <c r="U30" s="254" t="str">
        <f t="shared" si="0"/>
        <v/>
      </c>
      <c r="V30" s="295" t="str">
        <f t="shared" si="1"/>
        <v/>
      </c>
      <c r="W30" s="232"/>
      <c r="X30" s="232"/>
      <c r="Y30" s="232"/>
      <c r="Z30" s="228"/>
      <c r="AA30" s="523"/>
      <c r="AB30" s="526" t="str">
        <f t="shared" si="2"/>
        <v/>
      </c>
      <c r="AC30" s="261" t="str">
        <f t="shared" si="3"/>
        <v/>
      </c>
      <c r="AD30" s="249"/>
      <c r="AE30" s="83"/>
      <c r="AF30" s="83"/>
      <c r="AG30" s="230"/>
      <c r="AH30" s="232"/>
      <c r="AI30" s="232"/>
      <c r="AJ30" s="232"/>
      <c r="AK30" s="258"/>
      <c r="AL30" s="83"/>
      <c r="AM30" s="225"/>
      <c r="AN30" s="254" t="str">
        <f t="shared" si="4"/>
        <v/>
      </c>
      <c r="AO30" s="255" t="str">
        <f t="shared" si="5"/>
        <v/>
      </c>
      <c r="AP30" s="262"/>
    </row>
    <row r="31" spans="1:42">
      <c r="A31" s="82">
        <f>список!A28</f>
        <v>27</v>
      </c>
      <c r="B31" s="145" t="str">
        <f>IF(список!B28="","",список!B28)</f>
        <v/>
      </c>
      <c r="C31" s="82">
        <f>IF(список!C28="","",список!C28)</f>
        <v>0</v>
      </c>
      <c r="D31" s="230"/>
      <c r="E31" s="232"/>
      <c r="F31" s="232"/>
      <c r="G31" s="232"/>
      <c r="H31" s="232"/>
      <c r="I31" s="232"/>
      <c r="J31" s="232"/>
      <c r="K31" s="232"/>
      <c r="L31" s="258"/>
      <c r="M31" s="232"/>
      <c r="N31" s="232"/>
      <c r="O31" s="232"/>
      <c r="P31" s="232"/>
      <c r="Q31" s="232"/>
      <c r="R31" s="232"/>
      <c r="S31" s="228"/>
      <c r="T31" s="523"/>
      <c r="U31" s="254" t="str">
        <f t="shared" si="0"/>
        <v/>
      </c>
      <c r="V31" s="295" t="str">
        <f t="shared" si="1"/>
        <v/>
      </c>
      <c r="W31" s="232"/>
      <c r="X31" s="232"/>
      <c r="Y31" s="232"/>
      <c r="Z31" s="228"/>
      <c r="AA31" s="523"/>
      <c r="AB31" s="526" t="str">
        <f t="shared" si="2"/>
        <v/>
      </c>
      <c r="AC31" s="261" t="str">
        <f t="shared" si="3"/>
        <v/>
      </c>
      <c r="AD31" s="249"/>
      <c r="AE31" s="83"/>
      <c r="AF31" s="83"/>
      <c r="AG31" s="232"/>
      <c r="AH31" s="232"/>
      <c r="AI31" s="232"/>
      <c r="AJ31" s="232"/>
      <c r="AK31" s="258"/>
      <c r="AL31" s="83"/>
      <c r="AM31" s="225"/>
      <c r="AN31" s="254" t="str">
        <f t="shared" si="4"/>
        <v/>
      </c>
      <c r="AO31" s="255" t="str">
        <f t="shared" si="5"/>
        <v/>
      </c>
      <c r="AP31" s="262"/>
    </row>
    <row r="32" spans="1:42">
      <c r="A32" s="82">
        <f>список!A29</f>
        <v>28</v>
      </c>
      <c r="B32" s="145" t="str">
        <f>IF(список!B29="","",список!B29)</f>
        <v/>
      </c>
      <c r="C32" s="82">
        <f>IF(список!C29="","",список!C29)</f>
        <v>0</v>
      </c>
      <c r="D32" s="230"/>
      <c r="E32" s="232"/>
      <c r="F32" s="232"/>
      <c r="G32" s="232"/>
      <c r="H32" s="232"/>
      <c r="I32" s="232"/>
      <c r="J32" s="232"/>
      <c r="K32" s="232"/>
      <c r="L32" s="258"/>
      <c r="M32" s="232"/>
      <c r="N32" s="232"/>
      <c r="O32" s="232"/>
      <c r="P32" s="232"/>
      <c r="Q32" s="232"/>
      <c r="R32" s="232"/>
      <c r="S32" s="228"/>
      <c r="T32" s="523"/>
      <c r="U32" s="254" t="str">
        <f t="shared" si="0"/>
        <v/>
      </c>
      <c r="V32" s="295" t="str">
        <f t="shared" si="1"/>
        <v/>
      </c>
      <c r="W32" s="232"/>
      <c r="X32" s="232"/>
      <c r="Y32" s="232"/>
      <c r="Z32" s="228"/>
      <c r="AA32" s="523"/>
      <c r="AB32" s="526" t="str">
        <f t="shared" si="2"/>
        <v/>
      </c>
      <c r="AC32" s="261" t="str">
        <f t="shared" si="3"/>
        <v/>
      </c>
      <c r="AD32" s="249"/>
      <c r="AE32" s="83"/>
      <c r="AF32" s="83"/>
      <c r="AG32" s="232"/>
      <c r="AH32" s="232"/>
      <c r="AI32" s="232"/>
      <c r="AJ32" s="232"/>
      <c r="AK32" s="258"/>
      <c r="AL32" s="83"/>
      <c r="AM32" s="225"/>
      <c r="AN32" s="254" t="str">
        <f t="shared" si="4"/>
        <v/>
      </c>
      <c r="AO32" s="255" t="str">
        <f t="shared" si="5"/>
        <v/>
      </c>
      <c r="AP32" s="262"/>
    </row>
    <row r="33" spans="1:42">
      <c r="A33" s="82">
        <f>список!A30</f>
        <v>29</v>
      </c>
      <c r="B33" s="145" t="str">
        <f>IF(список!B30="","",список!B30)</f>
        <v/>
      </c>
      <c r="C33" s="82">
        <f>IF(список!C30="","",список!C30)</f>
        <v>0</v>
      </c>
      <c r="D33" s="230"/>
      <c r="E33" s="232"/>
      <c r="F33" s="232"/>
      <c r="G33" s="232"/>
      <c r="H33" s="232"/>
      <c r="I33" s="232"/>
      <c r="J33" s="232"/>
      <c r="K33" s="232"/>
      <c r="L33" s="258"/>
      <c r="M33" s="232"/>
      <c r="N33" s="232"/>
      <c r="O33" s="232"/>
      <c r="P33" s="232"/>
      <c r="Q33" s="232"/>
      <c r="R33" s="232"/>
      <c r="S33" s="228"/>
      <c r="T33" s="523"/>
      <c r="U33" s="254" t="str">
        <f t="shared" si="0"/>
        <v/>
      </c>
      <c r="V33" s="295" t="str">
        <f t="shared" si="1"/>
        <v/>
      </c>
      <c r="W33" s="232"/>
      <c r="X33" s="232"/>
      <c r="Y33" s="232"/>
      <c r="Z33" s="228"/>
      <c r="AA33" s="523"/>
      <c r="AB33" s="526" t="str">
        <f t="shared" si="2"/>
        <v/>
      </c>
      <c r="AC33" s="261" t="str">
        <f t="shared" si="3"/>
        <v/>
      </c>
      <c r="AD33" s="249"/>
      <c r="AE33" s="83"/>
      <c r="AF33" s="83"/>
      <c r="AG33" s="232"/>
      <c r="AH33" s="232"/>
      <c r="AI33" s="232"/>
      <c r="AJ33" s="232"/>
      <c r="AK33" s="258"/>
      <c r="AL33" s="83"/>
      <c r="AM33" s="225"/>
      <c r="AN33" s="254" t="str">
        <f t="shared" si="4"/>
        <v/>
      </c>
      <c r="AO33" s="255" t="str">
        <f t="shared" si="5"/>
        <v/>
      </c>
      <c r="AP33" s="262"/>
    </row>
    <row r="34" spans="1:42">
      <c r="A34" s="82">
        <f>список!A31</f>
        <v>30</v>
      </c>
      <c r="B34" s="145" t="str">
        <f>IF(список!B31="","",список!B31)</f>
        <v/>
      </c>
      <c r="C34" s="82">
        <f>IF(список!C31="","",список!C31)</f>
        <v>0</v>
      </c>
      <c r="D34" s="230"/>
      <c r="E34" s="232"/>
      <c r="F34" s="232"/>
      <c r="G34" s="232"/>
      <c r="H34" s="232"/>
      <c r="I34" s="232"/>
      <c r="J34" s="232"/>
      <c r="K34" s="232"/>
      <c r="L34" s="258"/>
      <c r="M34" s="232"/>
      <c r="N34" s="232"/>
      <c r="O34" s="232"/>
      <c r="P34" s="232"/>
      <c r="Q34" s="232"/>
      <c r="R34" s="232"/>
      <c r="S34" s="228"/>
      <c r="T34" s="523"/>
      <c r="U34" s="254" t="str">
        <f t="shared" si="0"/>
        <v/>
      </c>
      <c r="V34" s="295" t="str">
        <f t="shared" si="1"/>
        <v/>
      </c>
      <c r="W34" s="232"/>
      <c r="X34" s="232"/>
      <c r="Y34" s="232"/>
      <c r="Z34" s="228"/>
      <c r="AA34" s="523"/>
      <c r="AB34" s="526" t="str">
        <f t="shared" si="2"/>
        <v/>
      </c>
      <c r="AC34" s="261" t="str">
        <f t="shared" si="3"/>
        <v/>
      </c>
      <c r="AD34" s="249"/>
      <c r="AE34" s="83"/>
      <c r="AF34" s="83"/>
      <c r="AG34" s="232"/>
      <c r="AH34" s="232"/>
      <c r="AI34" s="232"/>
      <c r="AJ34" s="232"/>
      <c r="AK34" s="258"/>
      <c r="AL34" s="83"/>
      <c r="AM34" s="225"/>
      <c r="AN34" s="254" t="str">
        <f t="shared" si="4"/>
        <v/>
      </c>
      <c r="AO34" s="255" t="str">
        <f t="shared" si="5"/>
        <v/>
      </c>
      <c r="AP34" s="262"/>
    </row>
    <row r="35" spans="1:42">
      <c r="A35" s="82">
        <f>список!A32</f>
        <v>31</v>
      </c>
      <c r="B35" s="145" t="str">
        <f>IF(список!B32="","",список!B32)</f>
        <v/>
      </c>
      <c r="C35" s="82">
        <f>IF(список!C32="","",список!C32)</f>
        <v>0</v>
      </c>
      <c r="D35" s="83"/>
      <c r="E35" s="83"/>
      <c r="F35" s="83"/>
      <c r="G35" s="83"/>
      <c r="H35" s="232"/>
      <c r="I35" s="232"/>
      <c r="J35" s="232"/>
      <c r="K35" s="232"/>
      <c r="L35" s="258"/>
      <c r="M35" s="83"/>
      <c r="N35" s="83"/>
      <c r="O35" s="232"/>
      <c r="P35" s="232"/>
      <c r="Q35" s="232"/>
      <c r="R35" s="232"/>
      <c r="S35" s="228"/>
      <c r="T35" s="225"/>
      <c r="U35" s="254" t="str">
        <f t="shared" si="0"/>
        <v/>
      </c>
      <c r="V35" s="295" t="str">
        <f t="shared" si="1"/>
        <v/>
      </c>
      <c r="W35" s="232"/>
      <c r="X35" s="232"/>
      <c r="Y35" s="232"/>
      <c r="Z35" s="228"/>
      <c r="AA35" s="523"/>
      <c r="AB35" s="526" t="str">
        <f t="shared" si="2"/>
        <v/>
      </c>
      <c r="AC35" s="261" t="str">
        <f t="shared" si="3"/>
        <v/>
      </c>
      <c r="AD35" s="249"/>
      <c r="AE35" s="83"/>
      <c r="AF35" s="83"/>
      <c r="AG35" s="232"/>
      <c r="AH35" s="232"/>
      <c r="AI35" s="232"/>
      <c r="AJ35" s="232"/>
      <c r="AK35" s="258"/>
      <c r="AL35" s="83"/>
      <c r="AM35" s="225"/>
      <c r="AN35" s="254" t="str">
        <f t="shared" si="4"/>
        <v/>
      </c>
      <c r="AO35" s="255" t="str">
        <f t="shared" si="5"/>
        <v/>
      </c>
      <c r="AP35" s="262"/>
    </row>
    <row r="36" spans="1:42">
      <c r="A36" s="82">
        <f>список!A33</f>
        <v>32</v>
      </c>
      <c r="B36" s="145" t="str">
        <f>IF(список!B33="","",список!B33)</f>
        <v/>
      </c>
      <c r="C36" s="82">
        <f>IF(список!C33="","",список!C33)</f>
        <v>0</v>
      </c>
      <c r="D36" s="83"/>
      <c r="E36" s="83"/>
      <c r="F36" s="83"/>
      <c r="G36" s="83"/>
      <c r="H36" s="232"/>
      <c r="I36" s="232"/>
      <c r="J36" s="232"/>
      <c r="K36" s="232"/>
      <c r="L36" s="258"/>
      <c r="M36" s="83"/>
      <c r="N36" s="83"/>
      <c r="O36" s="232"/>
      <c r="P36" s="232"/>
      <c r="Q36" s="232"/>
      <c r="R36" s="232"/>
      <c r="S36" s="228"/>
      <c r="T36" s="225"/>
      <c r="U36" s="254" t="str">
        <f t="shared" si="0"/>
        <v/>
      </c>
      <c r="V36" s="295" t="str">
        <f t="shared" si="1"/>
        <v/>
      </c>
      <c r="W36" s="232"/>
      <c r="X36" s="232"/>
      <c r="Y36" s="232"/>
      <c r="Z36" s="228"/>
      <c r="AA36" s="523"/>
      <c r="AB36" s="526" t="str">
        <f t="shared" si="2"/>
        <v/>
      </c>
      <c r="AC36" s="261" t="str">
        <f t="shared" si="3"/>
        <v/>
      </c>
      <c r="AD36" s="249"/>
      <c r="AE36" s="83"/>
      <c r="AF36" s="83"/>
      <c r="AG36" s="232"/>
      <c r="AH36" s="232"/>
      <c r="AI36" s="232"/>
      <c r="AJ36" s="232"/>
      <c r="AK36" s="258"/>
      <c r="AL36" s="83"/>
      <c r="AM36" s="225"/>
      <c r="AN36" s="254" t="str">
        <f t="shared" si="4"/>
        <v/>
      </c>
      <c r="AO36" s="255" t="str">
        <f t="shared" si="5"/>
        <v/>
      </c>
      <c r="AP36" s="262"/>
    </row>
    <row r="37" spans="1:42">
      <c r="A37" s="82">
        <f>список!A34</f>
        <v>33</v>
      </c>
      <c r="B37" s="145" t="str">
        <f>IF(список!B34="","",список!B34)</f>
        <v/>
      </c>
      <c r="C37" s="82">
        <f>IF(список!C34="","",список!C34)</f>
        <v>0</v>
      </c>
      <c r="D37" s="83"/>
      <c r="E37" s="83"/>
      <c r="F37" s="83"/>
      <c r="G37" s="83"/>
      <c r="H37" s="232"/>
      <c r="I37" s="232"/>
      <c r="J37" s="232"/>
      <c r="K37" s="232"/>
      <c r="L37" s="258"/>
      <c r="M37" s="83"/>
      <c r="N37" s="83"/>
      <c r="O37" s="232"/>
      <c r="P37" s="232"/>
      <c r="Q37" s="232"/>
      <c r="R37" s="232"/>
      <c r="S37" s="228"/>
      <c r="T37" s="225"/>
      <c r="U37" s="254" t="str">
        <f t="shared" si="0"/>
        <v/>
      </c>
      <c r="V37" s="295" t="str">
        <f t="shared" si="1"/>
        <v/>
      </c>
      <c r="W37" s="232"/>
      <c r="X37" s="232"/>
      <c r="Y37" s="232"/>
      <c r="Z37" s="228"/>
      <c r="AA37" s="523"/>
      <c r="AB37" s="526" t="str">
        <f t="shared" si="2"/>
        <v/>
      </c>
      <c r="AC37" s="261" t="str">
        <f t="shared" si="3"/>
        <v/>
      </c>
      <c r="AD37" s="249"/>
      <c r="AE37" s="83"/>
      <c r="AF37" s="83"/>
      <c r="AG37" s="232"/>
      <c r="AH37" s="232"/>
      <c r="AI37" s="232"/>
      <c r="AJ37" s="232"/>
      <c r="AK37" s="258"/>
      <c r="AL37" s="83"/>
      <c r="AM37" s="225"/>
      <c r="AN37" s="254" t="str">
        <f t="shared" si="4"/>
        <v/>
      </c>
      <c r="AO37" s="255" t="str">
        <f t="shared" si="5"/>
        <v/>
      </c>
      <c r="AP37" s="262"/>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48"/>
      <c r="U38" s="254" t="str">
        <f t="shared" si="0"/>
        <v/>
      </c>
      <c r="V38" s="295" t="str">
        <f t="shared" si="1"/>
        <v/>
      </c>
      <c r="W38" s="250"/>
      <c r="X38" s="84"/>
      <c r="Y38" s="84"/>
      <c r="Z38" s="84"/>
      <c r="AA38" s="248"/>
      <c r="AB38" s="526" t="str">
        <f t="shared" si="2"/>
        <v/>
      </c>
      <c r="AC38" s="261" t="str">
        <f t="shared" si="3"/>
        <v/>
      </c>
      <c r="AD38" s="250"/>
      <c r="AE38" s="84"/>
      <c r="AF38" s="84"/>
      <c r="AG38" s="84"/>
      <c r="AH38" s="84"/>
      <c r="AI38" s="84"/>
      <c r="AJ38" s="84"/>
      <c r="AK38" s="84"/>
      <c r="AL38" s="84"/>
      <c r="AM38" s="248"/>
      <c r="AN38" s="254" t="str">
        <f t="shared" si="4"/>
        <v/>
      </c>
      <c r="AO38" s="255" t="str">
        <f t="shared" si="5"/>
        <v/>
      </c>
      <c r="AP38" s="262"/>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48"/>
      <c r="U39" s="292" t="str">
        <f t="shared" si="0"/>
        <v/>
      </c>
      <c r="V39" s="296" t="str">
        <f t="shared" si="1"/>
        <v/>
      </c>
      <c r="W39" s="250"/>
      <c r="X39" s="84"/>
      <c r="Y39" s="84"/>
      <c r="Z39" s="84"/>
      <c r="AA39" s="248"/>
      <c r="AB39" s="527" t="str">
        <f t="shared" si="2"/>
        <v/>
      </c>
      <c r="AC39" s="294" t="str">
        <f t="shared" si="3"/>
        <v/>
      </c>
      <c r="AD39" s="250"/>
      <c r="AE39" s="84"/>
      <c r="AF39" s="84"/>
      <c r="AG39" s="84"/>
      <c r="AH39" s="84"/>
      <c r="AI39" s="84"/>
      <c r="AJ39" s="84"/>
      <c r="AK39" s="84"/>
      <c r="AL39" s="84"/>
      <c r="AM39" s="248"/>
      <c r="AN39" s="292" t="str">
        <f t="shared" si="4"/>
        <v/>
      </c>
      <c r="AO39" s="293" t="str">
        <f t="shared" si="5"/>
        <v/>
      </c>
      <c r="AP39" s="262"/>
    </row>
    <row r="40" spans="1:42">
      <c r="S40" s="85"/>
      <c r="T40" s="85"/>
      <c r="U40" s="251"/>
      <c r="V40" s="251"/>
      <c r="W40" s="84"/>
      <c r="X40" s="84"/>
      <c r="Y40" s="84"/>
      <c r="Z40" s="524"/>
      <c r="AA40" s="524"/>
      <c r="AB40" s="251"/>
      <c r="AC40" s="251"/>
      <c r="AD40" s="84"/>
      <c r="AE40" s="84"/>
      <c r="AF40" s="84"/>
      <c r="AG40" s="84"/>
      <c r="AH40" s="84"/>
      <c r="AI40" s="84"/>
      <c r="AJ40" s="84"/>
      <c r="AK40" s="84"/>
      <c r="AL40" s="84"/>
      <c r="AM40" s="84"/>
      <c r="AN40" s="251"/>
      <c r="AO40" s="251"/>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A17" zoomScale="60" zoomScaleNormal="60" workbookViewId="0">
      <selection activeCell="CB73" sqref="CB73"/>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93" t="s">
        <v>281</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c r="AY1" s="367"/>
      <c r="AZ1" s="367"/>
      <c r="BA1" s="367"/>
      <c r="BB1" s="367"/>
      <c r="BC1" s="367"/>
      <c r="BD1" s="367"/>
      <c r="BE1" s="367"/>
      <c r="BF1" s="367"/>
      <c r="BG1" s="367"/>
      <c r="BH1" s="367"/>
      <c r="BI1" s="367"/>
      <c r="BJ1" s="367"/>
      <c r="BK1" s="367"/>
    </row>
    <row r="2" spans="1:127" ht="96.75" customHeight="1">
      <c r="A2" s="494" t="str">
        <f>список!A1</f>
        <v>№</v>
      </c>
      <c r="B2" s="494" t="str">
        <f>список!B1</f>
        <v>Фамилия, имя воспитанника</v>
      </c>
      <c r="C2" s="175" t="str">
        <f>список!C1</f>
        <v xml:space="preserve">дата </v>
      </c>
      <c r="D2" s="173"/>
      <c r="E2" s="174"/>
      <c r="F2" s="174"/>
      <c r="G2" s="174"/>
      <c r="H2" s="174"/>
      <c r="I2" s="174"/>
      <c r="J2" s="174"/>
      <c r="K2" s="174"/>
      <c r="L2" s="174"/>
      <c r="M2" s="174"/>
      <c r="N2" s="174"/>
      <c r="O2" s="174"/>
      <c r="P2" s="496" t="s">
        <v>283</v>
      </c>
      <c r="Q2" s="208"/>
      <c r="R2" s="186"/>
      <c r="S2" s="186"/>
      <c r="T2" s="186"/>
      <c r="U2" s="186"/>
      <c r="V2" s="186"/>
      <c r="W2" s="186"/>
      <c r="X2" s="186"/>
      <c r="Y2" s="186"/>
      <c r="Z2" s="186"/>
      <c r="AA2" s="497" t="s">
        <v>282</v>
      </c>
      <c r="AB2" s="208"/>
      <c r="AC2" s="186"/>
      <c r="AD2" s="186"/>
      <c r="AE2" s="186"/>
      <c r="AF2" s="186"/>
      <c r="AG2" s="186"/>
      <c r="AH2" s="186"/>
      <c r="AI2" s="186"/>
      <c r="AJ2" s="496" t="s">
        <v>284</v>
      </c>
      <c r="AK2" s="208"/>
      <c r="AL2" s="186"/>
      <c r="AM2" s="186"/>
      <c r="AN2" s="186"/>
      <c r="AO2" s="186"/>
      <c r="AP2" s="186"/>
      <c r="AQ2" s="186"/>
      <c r="AR2" s="186"/>
      <c r="AS2" s="186"/>
      <c r="AT2" s="186"/>
      <c r="AU2" s="499" t="s">
        <v>285</v>
      </c>
      <c r="AV2" s="209"/>
      <c r="AW2" s="186"/>
      <c r="AX2" s="186"/>
      <c r="AY2" s="186"/>
      <c r="AZ2" s="186"/>
      <c r="BA2" s="186"/>
      <c r="BB2" s="186"/>
      <c r="BC2" s="186"/>
      <c r="BD2" s="186"/>
      <c r="BE2" s="186"/>
      <c r="BF2" s="186"/>
      <c r="BG2" s="499" t="s">
        <v>286</v>
      </c>
      <c r="BH2" s="209"/>
      <c r="BI2" s="186"/>
      <c r="BJ2" s="186"/>
      <c r="BK2" s="186"/>
      <c r="BL2" s="186"/>
      <c r="BM2" s="186"/>
      <c r="BN2" s="186"/>
      <c r="BO2" s="186"/>
      <c r="BP2" s="186"/>
      <c r="BQ2" s="186"/>
      <c r="BR2" s="186"/>
      <c r="BS2" s="186"/>
      <c r="BT2" s="186"/>
      <c r="BU2" s="186"/>
      <c r="BV2" s="186"/>
      <c r="BW2" s="186"/>
      <c r="BX2" s="186"/>
      <c r="BY2" s="186"/>
      <c r="BZ2" s="186"/>
      <c r="CA2" s="186"/>
      <c r="CB2" s="501" t="s">
        <v>287</v>
      </c>
      <c r="CC2" s="209"/>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501" t="s">
        <v>288</v>
      </c>
      <c r="DJ2" s="448"/>
      <c r="DK2" s="449"/>
      <c r="DL2" s="449"/>
      <c r="DM2" s="449"/>
      <c r="DN2" s="449"/>
      <c r="DO2" s="449"/>
      <c r="DP2" s="449"/>
      <c r="DQ2" s="449"/>
      <c r="DR2" s="449"/>
      <c r="DS2" s="449"/>
      <c r="DT2" s="449"/>
      <c r="DU2" s="449"/>
    </row>
    <row r="3" spans="1:127" ht="78" customHeight="1" thickBot="1">
      <c r="A3" s="495"/>
      <c r="B3" s="495"/>
      <c r="C3" s="176"/>
      <c r="D3" s="138" t="s">
        <v>171</v>
      </c>
      <c r="E3" s="139" t="s">
        <v>175</v>
      </c>
      <c r="F3" s="146" t="s">
        <v>176</v>
      </c>
      <c r="G3" s="146" t="s">
        <v>177</v>
      </c>
      <c r="H3" s="146" t="s">
        <v>178</v>
      </c>
      <c r="I3" s="157" t="s">
        <v>179</v>
      </c>
      <c r="J3" s="139" t="s">
        <v>194</v>
      </c>
      <c r="K3" s="139" t="s">
        <v>202</v>
      </c>
      <c r="L3" s="138" t="s">
        <v>248</v>
      </c>
      <c r="M3" s="158" t="s">
        <v>289</v>
      </c>
      <c r="N3" s="162" t="s">
        <v>255</v>
      </c>
      <c r="O3" s="162"/>
      <c r="P3" s="496"/>
      <c r="Q3" s="147" t="s">
        <v>156</v>
      </c>
      <c r="R3" s="147" t="s">
        <v>157</v>
      </c>
      <c r="S3" s="147" t="s">
        <v>158</v>
      </c>
      <c r="T3" s="147" t="s">
        <v>159</v>
      </c>
      <c r="U3" s="147" t="s">
        <v>160</v>
      </c>
      <c r="V3" s="147" t="s">
        <v>161</v>
      </c>
      <c r="W3" s="147" t="s">
        <v>162</v>
      </c>
      <c r="X3" s="147" t="s">
        <v>163</v>
      </c>
      <c r="Y3" s="162" t="s">
        <v>174</v>
      </c>
      <c r="Z3" s="138"/>
      <c r="AA3" s="498"/>
      <c r="AB3" s="159" t="s">
        <v>172</v>
      </c>
      <c r="AC3" s="159" t="s">
        <v>205</v>
      </c>
      <c r="AD3" s="159" t="s">
        <v>247</v>
      </c>
      <c r="AE3" s="160" t="s">
        <v>228</v>
      </c>
      <c r="AF3" s="161" t="s">
        <v>229</v>
      </c>
      <c r="AG3" s="161" t="s">
        <v>230</v>
      </c>
      <c r="AH3" s="159" t="s">
        <v>262</v>
      </c>
      <c r="AI3" s="138"/>
      <c r="AJ3" s="496"/>
      <c r="AK3" s="148" t="s">
        <v>231</v>
      </c>
      <c r="AL3" s="148" t="s">
        <v>233</v>
      </c>
      <c r="AM3" s="148" t="s">
        <v>235</v>
      </c>
      <c r="AN3" s="148" t="s">
        <v>236</v>
      </c>
      <c r="AO3" s="148" t="s">
        <v>237</v>
      </c>
      <c r="AP3" s="148" t="s">
        <v>238</v>
      </c>
      <c r="AQ3" s="148" t="s">
        <v>240</v>
      </c>
      <c r="AR3" s="148" t="s">
        <v>241</v>
      </c>
      <c r="AS3" s="148" t="s">
        <v>242</v>
      </c>
      <c r="AT3" s="148"/>
      <c r="AU3" s="500"/>
      <c r="AV3" s="138" t="s">
        <v>249</v>
      </c>
      <c r="AW3" s="147" t="s">
        <v>250</v>
      </c>
      <c r="AX3" s="147" t="s">
        <v>251</v>
      </c>
      <c r="AY3" s="147" t="s">
        <v>252</v>
      </c>
      <c r="AZ3" s="147" t="s">
        <v>253</v>
      </c>
      <c r="BA3" s="147" t="s">
        <v>291</v>
      </c>
      <c r="BB3" s="147" t="s">
        <v>256</v>
      </c>
      <c r="BC3" s="147" t="s">
        <v>257</v>
      </c>
      <c r="BD3" s="147" t="s">
        <v>258</v>
      </c>
      <c r="BE3" s="147" t="s">
        <v>261</v>
      </c>
      <c r="BF3" s="147"/>
      <c r="BG3" s="500"/>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502"/>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502"/>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4" t="str">
        <f>'целевые ориентиры'!M27</f>
        <v/>
      </c>
      <c r="Q27" s="177"/>
      <c r="R27" s="177"/>
      <c r="S27" s="177"/>
      <c r="T27" s="177"/>
      <c r="U27" s="177"/>
      <c r="V27" s="178"/>
      <c r="W27" s="178"/>
      <c r="X27" s="178"/>
      <c r="Y27" s="179"/>
      <c r="Z27" s="180"/>
      <c r="AA27" s="354" t="str">
        <f>'целевые ориентиры'!X27</f>
        <v/>
      </c>
      <c r="AB27" s="172"/>
      <c r="AC27" s="171"/>
      <c r="AD27" s="170"/>
      <c r="AE27" s="181"/>
      <c r="AF27" s="181"/>
      <c r="AG27" s="181"/>
      <c r="AH27" s="170"/>
      <c r="AI27" s="180"/>
      <c r="AJ27" s="354" t="str">
        <f>'целевые ориентиры'!AH27</f>
        <v/>
      </c>
      <c r="AK27" s="172"/>
      <c r="AL27" s="354"/>
      <c r="AM27" s="354"/>
      <c r="AN27" s="354"/>
      <c r="AO27" s="354"/>
      <c r="AP27" s="354"/>
      <c r="AQ27" s="354"/>
      <c r="AR27" s="354"/>
      <c r="AS27" s="354"/>
      <c r="AT27" s="180"/>
      <c r="AU27" s="354" t="str">
        <f>'целевые ориентиры'!AR27</f>
        <v/>
      </c>
      <c r="AV27" s="354"/>
      <c r="AW27" s="354"/>
      <c r="AX27" s="354"/>
      <c r="AY27" s="354"/>
      <c r="AZ27" s="354"/>
      <c r="BA27" s="354"/>
      <c r="BB27" s="354"/>
      <c r="BC27" s="354"/>
      <c r="BD27" s="354"/>
      <c r="BE27" s="354"/>
      <c r="BF27" s="354"/>
      <c r="BG27" s="354" t="str">
        <f>'целевые ориентиры'!BG27</f>
        <v/>
      </c>
      <c r="BH27" s="354"/>
      <c r="BI27" s="354"/>
      <c r="BJ27" s="354"/>
      <c r="BK27" s="354"/>
      <c r="BL27" s="354"/>
      <c r="BM27" s="354"/>
      <c r="BN27" s="354"/>
      <c r="BO27" s="354"/>
      <c r="BP27" s="354"/>
      <c r="BQ27" s="354"/>
      <c r="BR27" s="354"/>
      <c r="BS27" s="354"/>
      <c r="BT27" s="354"/>
      <c r="BU27" s="354"/>
      <c r="BV27" s="354"/>
      <c r="BW27" s="354"/>
      <c r="BX27" s="354"/>
      <c r="BY27" s="354"/>
      <c r="BZ27" s="354"/>
      <c r="CA27" s="180"/>
      <c r="CB27" s="354" t="str">
        <f>'целевые ориентиры'!BY27</f>
        <v/>
      </c>
      <c r="CC27" s="354"/>
      <c r="CD27" s="354"/>
      <c r="CE27" s="354"/>
      <c r="CF27" s="354"/>
      <c r="CG27" s="354"/>
      <c r="CH27" s="354"/>
      <c r="CI27" s="354"/>
      <c r="CJ27" s="354"/>
      <c r="CK27" s="354"/>
      <c r="CL27" s="354"/>
      <c r="CM27" s="354"/>
      <c r="CN27" s="354"/>
      <c r="CO27" s="354"/>
      <c r="CP27" s="354"/>
      <c r="CQ27" s="354"/>
      <c r="CR27" s="354"/>
      <c r="CS27" s="354"/>
      <c r="CT27" s="354"/>
      <c r="CU27" s="354"/>
      <c r="CV27" s="354"/>
      <c r="CW27" s="354"/>
      <c r="CX27" s="354"/>
      <c r="CY27" s="354"/>
      <c r="CZ27" s="354"/>
      <c r="DA27" s="354"/>
      <c r="DB27" s="354"/>
      <c r="DC27" s="354"/>
      <c r="DD27" s="354"/>
      <c r="DE27" s="354"/>
      <c r="DF27" s="354"/>
      <c r="DG27" s="354"/>
      <c r="DH27" s="180"/>
      <c r="DI27" s="354"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4" t="str">
        <f>'целевые ориентиры'!M28</f>
        <v/>
      </c>
      <c r="Q28" s="177"/>
      <c r="R28" s="177"/>
      <c r="S28" s="177"/>
      <c r="T28" s="177"/>
      <c r="U28" s="177"/>
      <c r="V28" s="178"/>
      <c r="W28" s="178"/>
      <c r="X28" s="178"/>
      <c r="Y28" s="179"/>
      <c r="Z28" s="180"/>
      <c r="AA28" s="354" t="str">
        <f>'целевые ориентиры'!X28</f>
        <v/>
      </c>
      <c r="AB28" s="172"/>
      <c r="AC28" s="171"/>
      <c r="AD28" s="170"/>
      <c r="AE28" s="181"/>
      <c r="AF28" s="181"/>
      <c r="AG28" s="181"/>
      <c r="AH28" s="170"/>
      <c r="AI28" s="180"/>
      <c r="AJ28" s="354" t="str">
        <f>'целевые ориентиры'!AH28</f>
        <v/>
      </c>
      <c r="AK28" s="172"/>
      <c r="AL28" s="354"/>
      <c r="AM28" s="354"/>
      <c r="AN28" s="354"/>
      <c r="AO28" s="354"/>
      <c r="AP28" s="354"/>
      <c r="AQ28" s="354"/>
      <c r="AR28" s="354"/>
      <c r="AS28" s="354"/>
      <c r="AT28" s="180"/>
      <c r="AU28" s="354" t="str">
        <f>'целевые ориентиры'!AR28</f>
        <v/>
      </c>
      <c r="AV28" s="354"/>
      <c r="AW28" s="354"/>
      <c r="AX28" s="354"/>
      <c r="AY28" s="354"/>
      <c r="AZ28" s="354"/>
      <c r="BA28" s="354"/>
      <c r="BB28" s="354"/>
      <c r="BC28" s="354"/>
      <c r="BD28" s="354"/>
      <c r="BE28" s="354"/>
      <c r="BF28" s="354"/>
      <c r="BG28" s="354" t="str">
        <f>'целевые ориентиры'!BG28</f>
        <v/>
      </c>
      <c r="BH28" s="354"/>
      <c r="BI28" s="354"/>
      <c r="BJ28" s="354"/>
      <c r="BK28" s="354"/>
      <c r="BL28" s="354"/>
      <c r="BM28" s="354"/>
      <c r="BN28" s="354"/>
      <c r="BO28" s="354"/>
      <c r="BP28" s="354"/>
      <c r="BQ28" s="354"/>
      <c r="BR28" s="354"/>
      <c r="BS28" s="354"/>
      <c r="BT28" s="354"/>
      <c r="BU28" s="354"/>
      <c r="BV28" s="354"/>
      <c r="BW28" s="354"/>
      <c r="BX28" s="354"/>
      <c r="BY28" s="354"/>
      <c r="BZ28" s="354"/>
      <c r="CA28" s="180"/>
      <c r="CB28" s="354" t="str">
        <f>'целевые ориентиры'!BY28</f>
        <v/>
      </c>
      <c r="CC28" s="354"/>
      <c r="CD28" s="354"/>
      <c r="CE28" s="354"/>
      <c r="CF28" s="354"/>
      <c r="CG28" s="354"/>
      <c r="CH28" s="354"/>
      <c r="CI28" s="354"/>
      <c r="CJ28" s="354"/>
      <c r="CK28" s="354"/>
      <c r="CL28" s="354"/>
      <c r="CM28" s="354"/>
      <c r="CN28" s="354"/>
      <c r="CO28" s="354"/>
      <c r="CP28" s="354"/>
      <c r="CQ28" s="354"/>
      <c r="CR28" s="354"/>
      <c r="CS28" s="354"/>
      <c r="CT28" s="354"/>
      <c r="CU28" s="354"/>
      <c r="CV28" s="354"/>
      <c r="CW28" s="354"/>
      <c r="CX28" s="354"/>
      <c r="CY28" s="354"/>
      <c r="CZ28" s="354"/>
      <c r="DA28" s="354"/>
      <c r="DB28" s="354"/>
      <c r="DC28" s="354"/>
      <c r="DD28" s="354"/>
      <c r="DE28" s="354"/>
      <c r="DF28" s="354"/>
      <c r="DG28" s="354"/>
      <c r="DH28" s="180"/>
      <c r="DI28" s="354"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4" t="str">
        <f>'целевые ориентиры'!M29</f>
        <v/>
      </c>
      <c r="Q29" s="177"/>
      <c r="R29" s="177"/>
      <c r="S29" s="177"/>
      <c r="T29" s="177"/>
      <c r="U29" s="177"/>
      <c r="V29" s="178"/>
      <c r="W29" s="178"/>
      <c r="X29" s="178"/>
      <c r="Y29" s="179"/>
      <c r="Z29" s="180"/>
      <c r="AA29" s="354" t="str">
        <f>'целевые ориентиры'!X29</f>
        <v/>
      </c>
      <c r="AB29" s="172"/>
      <c r="AC29" s="171"/>
      <c r="AD29" s="170"/>
      <c r="AE29" s="181"/>
      <c r="AF29" s="181"/>
      <c r="AG29" s="181"/>
      <c r="AH29" s="170"/>
      <c r="AI29" s="180"/>
      <c r="AJ29" s="354" t="str">
        <f>'целевые ориентиры'!AH29</f>
        <v/>
      </c>
      <c r="AK29" s="172"/>
      <c r="AL29" s="354"/>
      <c r="AM29" s="354"/>
      <c r="AN29" s="354"/>
      <c r="AO29" s="354"/>
      <c r="AP29" s="354"/>
      <c r="AQ29" s="354"/>
      <c r="AR29" s="354"/>
      <c r="AS29" s="354"/>
      <c r="AT29" s="180"/>
      <c r="AU29" s="354" t="str">
        <f>'целевые ориентиры'!AR29</f>
        <v/>
      </c>
      <c r="AV29" s="354"/>
      <c r="AW29" s="354"/>
      <c r="AX29" s="354"/>
      <c r="AY29" s="354"/>
      <c r="AZ29" s="354"/>
      <c r="BA29" s="354"/>
      <c r="BB29" s="354"/>
      <c r="BC29" s="354"/>
      <c r="BD29" s="354"/>
      <c r="BE29" s="354"/>
      <c r="BF29" s="354"/>
      <c r="BG29" s="354" t="str">
        <f>'целевые ориентиры'!BG29</f>
        <v/>
      </c>
      <c r="BH29" s="354"/>
      <c r="BI29" s="354"/>
      <c r="BJ29" s="354"/>
      <c r="BK29" s="354"/>
      <c r="BL29" s="354"/>
      <c r="BM29" s="354"/>
      <c r="BN29" s="354"/>
      <c r="BO29" s="354"/>
      <c r="BP29" s="354"/>
      <c r="BQ29" s="354"/>
      <c r="BR29" s="354"/>
      <c r="BS29" s="354"/>
      <c r="BT29" s="354"/>
      <c r="BU29" s="354"/>
      <c r="BV29" s="354"/>
      <c r="BW29" s="354"/>
      <c r="BX29" s="354"/>
      <c r="BY29" s="354"/>
      <c r="BZ29" s="354"/>
      <c r="CA29" s="180"/>
      <c r="CB29" s="354" t="str">
        <f>'целевые ориентиры'!BY29</f>
        <v/>
      </c>
      <c r="CC29" s="354"/>
      <c r="CD29" s="354"/>
      <c r="CE29" s="354"/>
      <c r="CF29" s="354"/>
      <c r="CG29" s="354"/>
      <c r="CH29" s="354"/>
      <c r="CI29" s="354"/>
      <c r="CJ29" s="354"/>
      <c r="CK29" s="354"/>
      <c r="CL29" s="354"/>
      <c r="CM29" s="354"/>
      <c r="CN29" s="354"/>
      <c r="CO29" s="354"/>
      <c r="CP29" s="354"/>
      <c r="CQ29" s="354"/>
      <c r="CR29" s="354"/>
      <c r="CS29" s="354"/>
      <c r="CT29" s="354"/>
      <c r="CU29" s="354"/>
      <c r="CV29" s="354"/>
      <c r="CW29" s="354"/>
      <c r="CX29" s="354"/>
      <c r="CY29" s="354"/>
      <c r="CZ29" s="354"/>
      <c r="DA29" s="354"/>
      <c r="DB29" s="354"/>
      <c r="DC29" s="354"/>
      <c r="DD29" s="354"/>
      <c r="DE29" s="354"/>
      <c r="DF29" s="354"/>
      <c r="DG29" s="354"/>
      <c r="DH29" s="180"/>
      <c r="DI29" s="354"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4" t="str">
        <f>'целевые ориентиры'!M30</f>
        <v/>
      </c>
      <c r="Q30" s="177"/>
      <c r="R30" s="177"/>
      <c r="S30" s="177"/>
      <c r="T30" s="177"/>
      <c r="U30" s="177"/>
      <c r="V30" s="178"/>
      <c r="W30" s="178"/>
      <c r="X30" s="178"/>
      <c r="Y30" s="179"/>
      <c r="Z30" s="180"/>
      <c r="AA30" s="354" t="str">
        <f>'целевые ориентиры'!X30</f>
        <v/>
      </c>
      <c r="AB30" s="172"/>
      <c r="AC30" s="171"/>
      <c r="AD30" s="170"/>
      <c r="AE30" s="181"/>
      <c r="AF30" s="181"/>
      <c r="AG30" s="181"/>
      <c r="AH30" s="170"/>
      <c r="AI30" s="180"/>
      <c r="AJ30" s="354" t="str">
        <f>'целевые ориентиры'!AH30</f>
        <v/>
      </c>
      <c r="AK30" s="172"/>
      <c r="AL30" s="354"/>
      <c r="AM30" s="354"/>
      <c r="AN30" s="354"/>
      <c r="AO30" s="354"/>
      <c r="AP30" s="354"/>
      <c r="AQ30" s="354"/>
      <c r="AR30" s="354"/>
      <c r="AS30" s="354"/>
      <c r="AT30" s="180"/>
      <c r="AU30" s="354" t="str">
        <f>'целевые ориентиры'!AR30</f>
        <v/>
      </c>
      <c r="AV30" s="354"/>
      <c r="AW30" s="354"/>
      <c r="AX30" s="354"/>
      <c r="AY30" s="354"/>
      <c r="AZ30" s="354"/>
      <c r="BA30" s="354"/>
      <c r="BB30" s="354"/>
      <c r="BC30" s="354"/>
      <c r="BD30" s="354"/>
      <c r="BE30" s="354"/>
      <c r="BF30" s="354"/>
      <c r="BG30" s="354" t="str">
        <f>'целевые ориентиры'!BG30</f>
        <v/>
      </c>
      <c r="BH30" s="354"/>
      <c r="BI30" s="354"/>
      <c r="BJ30" s="354"/>
      <c r="BK30" s="354"/>
      <c r="BL30" s="354"/>
      <c r="BM30" s="354"/>
      <c r="BN30" s="354"/>
      <c r="BO30" s="354"/>
      <c r="BP30" s="354"/>
      <c r="BQ30" s="354"/>
      <c r="BR30" s="354"/>
      <c r="BS30" s="354"/>
      <c r="BT30" s="354"/>
      <c r="BU30" s="354"/>
      <c r="BV30" s="354"/>
      <c r="BW30" s="354"/>
      <c r="BX30" s="354"/>
      <c r="BY30" s="354"/>
      <c r="BZ30" s="354"/>
      <c r="CA30" s="180"/>
      <c r="CB30" s="354" t="str">
        <f>'целевые ориентиры'!BY30</f>
        <v/>
      </c>
      <c r="CC30" s="354"/>
      <c r="CD30" s="354"/>
      <c r="CE30" s="354"/>
      <c r="CF30" s="354"/>
      <c r="CG30" s="354"/>
      <c r="CH30" s="354"/>
      <c r="CI30" s="354"/>
      <c r="CJ30" s="354"/>
      <c r="CK30" s="354"/>
      <c r="CL30" s="354"/>
      <c r="CM30" s="354"/>
      <c r="CN30" s="354"/>
      <c r="CO30" s="354"/>
      <c r="CP30" s="354"/>
      <c r="CQ30" s="354"/>
      <c r="CR30" s="354"/>
      <c r="CS30" s="354"/>
      <c r="CT30" s="354"/>
      <c r="CU30" s="354"/>
      <c r="CV30" s="354"/>
      <c r="CW30" s="354"/>
      <c r="CX30" s="354"/>
      <c r="CY30" s="354"/>
      <c r="CZ30" s="354"/>
      <c r="DA30" s="354"/>
      <c r="DB30" s="354"/>
      <c r="DC30" s="354"/>
      <c r="DD30" s="354"/>
      <c r="DE30" s="354"/>
      <c r="DF30" s="354"/>
      <c r="DG30" s="354"/>
      <c r="DH30" s="180"/>
      <c r="DI30" s="354"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4" t="str">
        <f>'целевые ориентиры'!M31</f>
        <v/>
      </c>
      <c r="Q31" s="177"/>
      <c r="R31" s="177"/>
      <c r="S31" s="177"/>
      <c r="T31" s="177"/>
      <c r="U31" s="177"/>
      <c r="V31" s="178"/>
      <c r="W31" s="178"/>
      <c r="X31" s="178"/>
      <c r="Y31" s="179"/>
      <c r="Z31" s="180"/>
      <c r="AA31" s="354" t="str">
        <f>'целевые ориентиры'!X31</f>
        <v/>
      </c>
      <c r="AB31" s="172"/>
      <c r="AC31" s="171"/>
      <c r="AD31" s="170"/>
      <c r="AE31" s="181"/>
      <c r="AF31" s="181"/>
      <c r="AG31" s="181"/>
      <c r="AH31" s="170"/>
      <c r="AI31" s="180"/>
      <c r="AJ31" s="354" t="str">
        <f>'целевые ориентиры'!AH31</f>
        <v/>
      </c>
      <c r="AK31" s="172"/>
      <c r="AL31" s="354"/>
      <c r="AM31" s="354"/>
      <c r="AN31" s="354"/>
      <c r="AO31" s="354"/>
      <c r="AP31" s="354"/>
      <c r="AQ31" s="354"/>
      <c r="AR31" s="354"/>
      <c r="AS31" s="354"/>
      <c r="AT31" s="180"/>
      <c r="AU31" s="354" t="str">
        <f>'целевые ориентиры'!AR31</f>
        <v/>
      </c>
      <c r="AV31" s="354"/>
      <c r="AW31" s="354"/>
      <c r="AX31" s="354"/>
      <c r="AY31" s="354"/>
      <c r="AZ31" s="354"/>
      <c r="BA31" s="354"/>
      <c r="BB31" s="354"/>
      <c r="BC31" s="354"/>
      <c r="BD31" s="354"/>
      <c r="BE31" s="354"/>
      <c r="BF31" s="354"/>
      <c r="BG31" s="354" t="str">
        <f>'целевые ориентиры'!BG31</f>
        <v/>
      </c>
      <c r="BH31" s="354"/>
      <c r="BI31" s="354"/>
      <c r="BJ31" s="354"/>
      <c r="BK31" s="354"/>
      <c r="BL31" s="354"/>
      <c r="BM31" s="354"/>
      <c r="BN31" s="354"/>
      <c r="BO31" s="354"/>
      <c r="BP31" s="354"/>
      <c r="BQ31" s="354"/>
      <c r="BR31" s="354"/>
      <c r="BS31" s="354"/>
      <c r="BT31" s="354"/>
      <c r="BU31" s="354"/>
      <c r="BV31" s="354"/>
      <c r="BW31" s="354"/>
      <c r="BX31" s="354"/>
      <c r="BY31" s="354"/>
      <c r="BZ31" s="354"/>
      <c r="CA31" s="180"/>
      <c r="CB31" s="354" t="str">
        <f>'целевые ориентиры'!BY31</f>
        <v/>
      </c>
      <c r="CC31" s="354"/>
      <c r="CD31" s="354"/>
      <c r="CE31" s="354"/>
      <c r="CF31" s="354"/>
      <c r="CG31" s="354"/>
      <c r="CH31" s="354"/>
      <c r="CI31" s="354"/>
      <c r="CJ31" s="354"/>
      <c r="CK31" s="354"/>
      <c r="CL31" s="354"/>
      <c r="CM31" s="354"/>
      <c r="CN31" s="354"/>
      <c r="CO31" s="354"/>
      <c r="CP31" s="354"/>
      <c r="CQ31" s="354"/>
      <c r="CR31" s="354"/>
      <c r="CS31" s="354"/>
      <c r="CT31" s="354"/>
      <c r="CU31" s="354"/>
      <c r="CV31" s="354"/>
      <c r="CW31" s="354"/>
      <c r="CX31" s="354"/>
      <c r="CY31" s="354"/>
      <c r="CZ31" s="354"/>
      <c r="DA31" s="354"/>
      <c r="DB31" s="354"/>
      <c r="DC31" s="354"/>
      <c r="DD31" s="354"/>
      <c r="DE31" s="354"/>
      <c r="DF31" s="354"/>
      <c r="DG31" s="354"/>
      <c r="DH31" s="180"/>
      <c r="DI31" s="354"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4"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4"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4"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4"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4"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4"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4"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4" t="str">
        <f>'целевые ориентиры'!M33</f>
        <v/>
      </c>
      <c r="Q33" s="177"/>
      <c r="R33" s="177"/>
      <c r="S33" s="177"/>
      <c r="T33" s="177"/>
      <c r="U33" s="177"/>
      <c r="V33" s="178"/>
      <c r="W33" s="178"/>
      <c r="X33" s="178"/>
      <c r="Y33" s="179"/>
      <c r="Z33" s="180"/>
      <c r="AA33" s="354" t="str">
        <f>'целевые ориентиры'!X33</f>
        <v/>
      </c>
      <c r="AB33" s="172"/>
      <c r="AC33" s="171"/>
      <c r="AD33" s="170"/>
      <c r="AE33" s="181"/>
      <c r="AF33" s="181"/>
      <c r="AG33" s="181"/>
      <c r="AH33" s="170"/>
      <c r="AI33" s="180"/>
      <c r="AJ33" s="354" t="str">
        <f>'целевые ориентиры'!AH33</f>
        <v/>
      </c>
      <c r="AK33" s="172"/>
      <c r="AL33" s="354"/>
      <c r="AM33" s="354"/>
      <c r="AN33" s="354"/>
      <c r="AO33" s="354"/>
      <c r="AP33" s="354"/>
      <c r="AQ33" s="354"/>
      <c r="AR33" s="354"/>
      <c r="AS33" s="354"/>
      <c r="AT33" s="180"/>
      <c r="AU33" s="354" t="str">
        <f>'целевые ориентиры'!AR33</f>
        <v/>
      </c>
      <c r="AV33" s="354"/>
      <c r="AW33" s="354"/>
      <c r="AX33" s="354"/>
      <c r="AY33" s="354"/>
      <c r="AZ33" s="354"/>
      <c r="BA33" s="354"/>
      <c r="BB33" s="354"/>
      <c r="BC33" s="354"/>
      <c r="BD33" s="354"/>
      <c r="BE33" s="354"/>
      <c r="BF33" s="354"/>
      <c r="BG33" s="354" t="str">
        <f>'целевые ориентиры'!BG33</f>
        <v/>
      </c>
      <c r="BH33" s="354"/>
      <c r="BI33" s="354"/>
      <c r="BJ33" s="354"/>
      <c r="BK33" s="354"/>
      <c r="BL33" s="354"/>
      <c r="BM33" s="354"/>
      <c r="BN33" s="354"/>
      <c r="BO33" s="354"/>
      <c r="BP33" s="354"/>
      <c r="BQ33" s="354"/>
      <c r="BR33" s="354"/>
      <c r="BS33" s="354"/>
      <c r="BT33" s="354"/>
      <c r="BU33" s="354"/>
      <c r="BV33" s="354"/>
      <c r="BW33" s="354"/>
      <c r="BX33" s="354"/>
      <c r="BY33" s="354"/>
      <c r="BZ33" s="354"/>
      <c r="CA33" s="180"/>
      <c r="CB33" s="354" t="str">
        <f>'целевые ориентиры'!BY33</f>
        <v/>
      </c>
      <c r="CC33" s="354"/>
      <c r="CD33" s="354"/>
      <c r="CE33" s="354"/>
      <c r="CF33" s="354"/>
      <c r="CG33" s="354"/>
      <c r="CH33" s="354"/>
      <c r="CI33" s="354"/>
      <c r="CJ33" s="354"/>
      <c r="CK33" s="354"/>
      <c r="CL33" s="354"/>
      <c r="CM33" s="354"/>
      <c r="CN33" s="354"/>
      <c r="CO33" s="354"/>
      <c r="CP33" s="354"/>
      <c r="CQ33" s="354"/>
      <c r="CR33" s="354"/>
      <c r="CS33" s="354"/>
      <c r="CT33" s="354"/>
      <c r="CU33" s="354"/>
      <c r="CV33" s="354"/>
      <c r="CW33" s="354"/>
      <c r="CX33" s="354"/>
      <c r="CY33" s="354"/>
      <c r="CZ33" s="354"/>
      <c r="DA33" s="354"/>
      <c r="DB33" s="354"/>
      <c r="DC33" s="354"/>
      <c r="DD33" s="354"/>
      <c r="DE33" s="354"/>
      <c r="DF33" s="354"/>
      <c r="DG33" s="354"/>
      <c r="DH33" s="180"/>
      <c r="DI33" s="354"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4" t="str">
        <f>'целевые ориентиры'!M34</f>
        <v/>
      </c>
      <c r="Q34" s="177"/>
      <c r="R34" s="177"/>
      <c r="S34" s="177"/>
      <c r="T34" s="177"/>
      <c r="U34" s="177"/>
      <c r="V34" s="178"/>
      <c r="W34" s="178"/>
      <c r="X34" s="178"/>
      <c r="Y34" s="179"/>
      <c r="Z34" s="180"/>
      <c r="AA34" s="354" t="str">
        <f>'целевые ориентиры'!X34</f>
        <v/>
      </c>
      <c r="AB34" s="172"/>
      <c r="AC34" s="171"/>
      <c r="AD34" s="170"/>
      <c r="AE34" s="181"/>
      <c r="AF34" s="181"/>
      <c r="AG34" s="181"/>
      <c r="AH34" s="170"/>
      <c r="AI34" s="180"/>
      <c r="AJ34" s="354" t="str">
        <f>'целевые ориентиры'!AH34</f>
        <v/>
      </c>
      <c r="AK34" s="172"/>
      <c r="AL34" s="354"/>
      <c r="AM34" s="354"/>
      <c r="AN34" s="354"/>
      <c r="AO34" s="354"/>
      <c r="AP34" s="354"/>
      <c r="AQ34" s="354"/>
      <c r="AR34" s="354"/>
      <c r="AS34" s="354"/>
      <c r="AT34" s="180"/>
      <c r="AU34" s="354" t="str">
        <f>'целевые ориентиры'!AR34</f>
        <v/>
      </c>
      <c r="AV34" s="354"/>
      <c r="AW34" s="354"/>
      <c r="AX34" s="354"/>
      <c r="AY34" s="354"/>
      <c r="AZ34" s="354"/>
      <c r="BA34" s="354"/>
      <c r="BB34" s="354"/>
      <c r="BC34" s="354"/>
      <c r="BD34" s="354"/>
      <c r="BE34" s="354"/>
      <c r="BF34" s="354"/>
      <c r="BG34" s="354" t="str">
        <f>'целевые ориентиры'!BG34</f>
        <v/>
      </c>
      <c r="BH34" s="354"/>
      <c r="BI34" s="354"/>
      <c r="BJ34" s="354"/>
      <c r="BK34" s="354"/>
      <c r="BL34" s="354"/>
      <c r="BM34" s="354"/>
      <c r="BN34" s="354"/>
      <c r="BO34" s="354"/>
      <c r="BP34" s="354"/>
      <c r="BQ34" s="354"/>
      <c r="BR34" s="354"/>
      <c r="BS34" s="354"/>
      <c r="BT34" s="354"/>
      <c r="BU34" s="354"/>
      <c r="BV34" s="354"/>
      <c r="BW34" s="354"/>
      <c r="BX34" s="354"/>
      <c r="BY34" s="354"/>
      <c r="BZ34" s="354"/>
      <c r="CA34" s="180"/>
      <c r="CB34" s="354" t="str">
        <f>'целевые ориентиры'!BY34</f>
        <v/>
      </c>
      <c r="CC34" s="354"/>
      <c r="CD34" s="354"/>
      <c r="CE34" s="354"/>
      <c r="CF34" s="354"/>
      <c r="CG34" s="354"/>
      <c r="CH34" s="354"/>
      <c r="CI34" s="354"/>
      <c r="CJ34" s="354"/>
      <c r="CK34" s="354"/>
      <c r="CL34" s="354"/>
      <c r="CM34" s="354"/>
      <c r="CN34" s="354"/>
      <c r="CO34" s="354"/>
      <c r="CP34" s="354"/>
      <c r="CQ34" s="354"/>
      <c r="CR34" s="354"/>
      <c r="CS34" s="354"/>
      <c r="CT34" s="354"/>
      <c r="CU34" s="354"/>
      <c r="CV34" s="354"/>
      <c r="CW34" s="354"/>
      <c r="CX34" s="354"/>
      <c r="CY34" s="354"/>
      <c r="CZ34" s="354"/>
      <c r="DA34" s="354"/>
      <c r="DB34" s="354"/>
      <c r="DC34" s="354"/>
      <c r="DD34" s="354"/>
      <c r="DE34" s="354"/>
      <c r="DF34" s="354"/>
      <c r="DG34" s="354"/>
      <c r="DH34" s="180"/>
      <c r="DI34" s="354"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4" t="str">
        <f>'целевые ориентиры'!M35</f>
        <v/>
      </c>
      <c r="Q35" s="177"/>
      <c r="R35" s="177"/>
      <c r="S35" s="177"/>
      <c r="T35" s="177"/>
      <c r="U35" s="177"/>
      <c r="V35" s="178"/>
      <c r="W35" s="178"/>
      <c r="X35" s="178"/>
      <c r="Y35" s="179"/>
      <c r="Z35" s="180"/>
      <c r="AA35" s="354" t="str">
        <f>'целевые ориентиры'!X35</f>
        <v/>
      </c>
      <c r="AB35" s="172"/>
      <c r="AC35" s="171"/>
      <c r="AD35" s="170"/>
      <c r="AE35" s="181"/>
      <c r="AF35" s="181"/>
      <c r="AG35" s="181"/>
      <c r="AH35" s="170"/>
      <c r="AI35" s="180"/>
      <c r="AJ35" s="354" t="str">
        <f>'целевые ориентиры'!AH35</f>
        <v/>
      </c>
      <c r="AK35" s="172"/>
      <c r="AL35" s="354"/>
      <c r="AM35" s="354"/>
      <c r="AN35" s="354"/>
      <c r="AO35" s="354"/>
      <c r="AP35" s="354"/>
      <c r="AQ35" s="354"/>
      <c r="AR35" s="354"/>
      <c r="AS35" s="354"/>
      <c r="AT35" s="180"/>
      <c r="AU35" s="354" t="str">
        <f>'целевые ориентиры'!AR35</f>
        <v/>
      </c>
      <c r="AV35" s="354"/>
      <c r="AW35" s="354"/>
      <c r="AX35" s="354"/>
      <c r="AY35" s="354"/>
      <c r="AZ35" s="354"/>
      <c r="BA35" s="354"/>
      <c r="BB35" s="354"/>
      <c r="BC35" s="354"/>
      <c r="BD35" s="354"/>
      <c r="BE35" s="354"/>
      <c r="BF35" s="354"/>
      <c r="BG35" s="354" t="str">
        <f>'целевые ориентиры'!BG35</f>
        <v/>
      </c>
      <c r="BH35" s="354"/>
      <c r="BI35" s="354"/>
      <c r="BJ35" s="354"/>
      <c r="BK35" s="354"/>
      <c r="BL35" s="354"/>
      <c r="BM35" s="354"/>
      <c r="BN35" s="354"/>
      <c r="BO35" s="354"/>
      <c r="BP35" s="354"/>
      <c r="BQ35" s="354"/>
      <c r="BR35" s="354"/>
      <c r="BS35" s="354"/>
      <c r="BT35" s="354"/>
      <c r="BU35" s="354"/>
      <c r="BV35" s="354"/>
      <c r="BW35" s="354"/>
      <c r="BX35" s="354"/>
      <c r="BY35" s="354"/>
      <c r="BZ35" s="354"/>
      <c r="CA35" s="180"/>
      <c r="CB35" s="354" t="str">
        <f>'целевые ориентиры'!BY35</f>
        <v/>
      </c>
      <c r="CC35" s="354"/>
      <c r="CD35" s="354"/>
      <c r="CE35" s="354"/>
      <c r="CF35" s="354"/>
      <c r="CG35" s="354"/>
      <c r="CH35" s="354"/>
      <c r="CI35" s="354"/>
      <c r="CJ35" s="354"/>
      <c r="CK35" s="354"/>
      <c r="CL35" s="354"/>
      <c r="CM35" s="354"/>
      <c r="CN35" s="354"/>
      <c r="CO35" s="354"/>
      <c r="CP35" s="354"/>
      <c r="CQ35" s="354"/>
      <c r="CR35" s="354"/>
      <c r="CS35" s="354"/>
      <c r="CT35" s="354"/>
      <c r="CU35" s="354"/>
      <c r="CV35" s="354"/>
      <c r="CW35" s="354"/>
      <c r="CX35" s="354"/>
      <c r="CY35" s="354"/>
      <c r="CZ35" s="354"/>
      <c r="DA35" s="354"/>
      <c r="DB35" s="354"/>
      <c r="DC35" s="354"/>
      <c r="DD35" s="354"/>
      <c r="DE35" s="354"/>
      <c r="DF35" s="354"/>
      <c r="DG35" s="354"/>
      <c r="DH35" s="180"/>
      <c r="DI35" s="354"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4" t="str">
        <f>'целевые ориентиры'!M36</f>
        <v/>
      </c>
      <c r="Q36" s="177"/>
      <c r="R36" s="177"/>
      <c r="S36" s="177"/>
      <c r="T36" s="177"/>
      <c r="U36" s="177"/>
      <c r="V36" s="178"/>
      <c r="W36" s="178"/>
      <c r="X36" s="178"/>
      <c r="Y36" s="179"/>
      <c r="Z36" s="180"/>
      <c r="AA36" s="354" t="str">
        <f>'целевые ориентиры'!X36</f>
        <v/>
      </c>
      <c r="AB36" s="172"/>
      <c r="AC36" s="171"/>
      <c r="AD36" s="170"/>
      <c r="AE36" s="181"/>
      <c r="AF36" s="181"/>
      <c r="AG36" s="181"/>
      <c r="AH36" s="170"/>
      <c r="AI36" s="180"/>
      <c r="AJ36" s="354" t="str">
        <f>'целевые ориентиры'!AH36</f>
        <v/>
      </c>
      <c r="AK36" s="172"/>
      <c r="AL36" s="354"/>
      <c r="AM36" s="354"/>
      <c r="AN36" s="354"/>
      <c r="AO36" s="354"/>
      <c r="AP36" s="354"/>
      <c r="AQ36" s="354"/>
      <c r="AR36" s="354"/>
      <c r="AS36" s="354"/>
      <c r="AT36" s="180"/>
      <c r="AU36" s="354" t="str">
        <f>'целевые ориентиры'!AR36</f>
        <v/>
      </c>
      <c r="AV36" s="354"/>
      <c r="AW36" s="354"/>
      <c r="AX36" s="354"/>
      <c r="AY36" s="354"/>
      <c r="AZ36" s="354"/>
      <c r="BA36" s="354"/>
      <c r="BB36" s="354"/>
      <c r="BC36" s="354"/>
      <c r="BD36" s="354"/>
      <c r="BE36" s="354"/>
      <c r="BF36" s="354"/>
      <c r="BG36" s="354" t="str">
        <f>'целевые ориентиры'!BG36</f>
        <v/>
      </c>
      <c r="BH36" s="354"/>
      <c r="BI36" s="354"/>
      <c r="BJ36" s="354"/>
      <c r="BK36" s="354"/>
      <c r="BL36" s="354"/>
      <c r="BM36" s="354"/>
      <c r="BN36" s="354"/>
      <c r="BO36" s="354"/>
      <c r="BP36" s="354"/>
      <c r="BQ36" s="354"/>
      <c r="BR36" s="354"/>
      <c r="BS36" s="354"/>
      <c r="BT36" s="354"/>
      <c r="BU36" s="354"/>
      <c r="BV36" s="354"/>
      <c r="BW36" s="354"/>
      <c r="BX36" s="354"/>
      <c r="BY36" s="354"/>
      <c r="BZ36" s="354"/>
      <c r="CA36" s="180"/>
      <c r="CB36" s="354" t="str">
        <f>'целевые ориентиры'!BY36</f>
        <v/>
      </c>
      <c r="CC36" s="354"/>
      <c r="CD36" s="354"/>
      <c r="CE36" s="354"/>
      <c r="CF36" s="354"/>
      <c r="CG36" s="354"/>
      <c r="CH36" s="354"/>
      <c r="CI36" s="354"/>
      <c r="CJ36" s="354"/>
      <c r="CK36" s="354"/>
      <c r="CL36" s="354"/>
      <c r="CM36" s="354"/>
      <c r="CN36" s="354"/>
      <c r="CO36" s="354"/>
      <c r="CP36" s="354"/>
      <c r="CQ36" s="354"/>
      <c r="CR36" s="354"/>
      <c r="CS36" s="354"/>
      <c r="CT36" s="354"/>
      <c r="CU36" s="354"/>
      <c r="CV36" s="354"/>
      <c r="CW36" s="354"/>
      <c r="CX36" s="354"/>
      <c r="CY36" s="354"/>
      <c r="CZ36" s="354"/>
      <c r="DA36" s="354"/>
      <c r="DB36" s="354"/>
      <c r="DC36" s="354"/>
      <c r="DD36" s="354"/>
      <c r="DE36" s="354"/>
      <c r="DF36" s="354"/>
      <c r="DG36" s="354"/>
      <c r="DH36" s="180"/>
      <c r="DI36" s="354"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4" t="str">
        <f>'целевые ориентиры'!M37</f>
        <v/>
      </c>
      <c r="Q37" s="177"/>
      <c r="R37" s="177"/>
      <c r="S37" s="177"/>
      <c r="T37" s="177"/>
      <c r="U37" s="177"/>
      <c r="V37" s="178"/>
      <c r="W37" s="178"/>
      <c r="X37" s="178"/>
      <c r="Y37" s="179"/>
      <c r="Z37" s="180"/>
      <c r="AA37" s="354" t="str">
        <f>'целевые ориентиры'!X37</f>
        <v/>
      </c>
      <c r="AB37" s="172"/>
      <c r="AC37" s="171"/>
      <c r="AD37" s="170"/>
      <c r="AE37" s="181"/>
      <c r="AF37" s="181"/>
      <c r="AG37" s="181"/>
      <c r="AH37" s="170"/>
      <c r="AI37" s="180"/>
      <c r="AJ37" s="354" t="str">
        <f>'целевые ориентиры'!AH37</f>
        <v/>
      </c>
      <c r="AK37" s="172"/>
      <c r="AL37" s="354"/>
      <c r="AM37" s="354"/>
      <c r="AN37" s="354"/>
      <c r="AO37" s="354"/>
      <c r="AP37" s="354"/>
      <c r="AQ37" s="354"/>
      <c r="AR37" s="354"/>
      <c r="AS37" s="354"/>
      <c r="AT37" s="180"/>
      <c r="AU37" s="354" t="str">
        <f>'целевые ориентиры'!AR37</f>
        <v/>
      </c>
      <c r="AV37" s="354"/>
      <c r="AW37" s="354"/>
      <c r="AX37" s="354"/>
      <c r="AY37" s="354"/>
      <c r="AZ37" s="354"/>
      <c r="BA37" s="354"/>
      <c r="BB37" s="354"/>
      <c r="BC37" s="354"/>
      <c r="BD37" s="354"/>
      <c r="BE37" s="354"/>
      <c r="BF37" s="354"/>
      <c r="BG37" s="354" t="str">
        <f>'целевые ориентиры'!BG37</f>
        <v/>
      </c>
      <c r="BH37" s="354"/>
      <c r="BI37" s="354"/>
      <c r="BJ37" s="354"/>
      <c r="BK37" s="354"/>
      <c r="BL37" s="354"/>
      <c r="BM37" s="354"/>
      <c r="BN37" s="354"/>
      <c r="BO37" s="354"/>
      <c r="BP37" s="354"/>
      <c r="BQ37" s="354"/>
      <c r="BR37" s="354"/>
      <c r="BS37" s="354"/>
      <c r="BT37" s="354"/>
      <c r="BU37" s="354"/>
      <c r="BV37" s="354"/>
      <c r="BW37" s="354"/>
      <c r="BX37" s="354"/>
      <c r="BY37" s="354"/>
      <c r="BZ37" s="354"/>
      <c r="CA37" s="180"/>
      <c r="CB37" s="354" t="str">
        <f>'целевые ориентиры'!BY37</f>
        <v/>
      </c>
      <c r="CC37" s="354"/>
      <c r="CD37" s="354"/>
      <c r="CE37" s="354"/>
      <c r="CF37" s="354"/>
      <c r="CG37" s="354"/>
      <c r="CH37" s="354"/>
      <c r="CI37" s="354"/>
      <c r="CJ37" s="354"/>
      <c r="CK37" s="354"/>
      <c r="CL37" s="354"/>
      <c r="CM37" s="354"/>
      <c r="CN37" s="354"/>
      <c r="CO37" s="354"/>
      <c r="CP37" s="354"/>
      <c r="CQ37" s="354"/>
      <c r="CR37" s="354"/>
      <c r="CS37" s="354"/>
      <c r="CT37" s="354"/>
      <c r="CU37" s="354"/>
      <c r="CV37" s="354"/>
      <c r="CW37" s="354"/>
      <c r="CX37" s="354"/>
      <c r="CY37" s="354"/>
      <c r="CZ37" s="354"/>
      <c r="DA37" s="354"/>
      <c r="DB37" s="354"/>
      <c r="DC37" s="354"/>
      <c r="DD37" s="354"/>
      <c r="DE37" s="354"/>
      <c r="DF37" s="354"/>
      <c r="DG37" s="354"/>
      <c r="DH37" s="180"/>
      <c r="DI37" s="354"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4"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4"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4"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4"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4"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4"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4"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4">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4">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4">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4">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4">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4">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4">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4">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4">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4">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4">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4">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4">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4">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4">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4">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4">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4">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4">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4">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4">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4">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4">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4">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4">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4">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4">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4">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4">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4">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4">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4">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4">
        <f>'целевые ориентиры'!M47</f>
        <v>0</v>
      </c>
      <c r="Q47" s="177"/>
      <c r="R47" s="177"/>
      <c r="S47" s="177"/>
      <c r="T47" s="177"/>
      <c r="U47" s="177"/>
      <c r="V47" s="177"/>
      <c r="W47" s="177"/>
      <c r="X47" s="177"/>
      <c r="Y47" s="179"/>
      <c r="Z47" s="180"/>
      <c r="AA47" s="247" t="str">
        <f>'целевые ориентиры'!X37</f>
        <v/>
      </c>
      <c r="AB47" s="172"/>
      <c r="AC47" s="171"/>
      <c r="AD47" s="170"/>
      <c r="AE47" s="181"/>
      <c r="AF47" s="181"/>
      <c r="AG47" s="181"/>
      <c r="AH47" s="170"/>
      <c r="AI47" s="180"/>
      <c r="AJ47" s="247" t="str">
        <f>'целевые ориентиры'!AH37</f>
        <v/>
      </c>
      <c r="AK47" s="172"/>
      <c r="AL47" s="247"/>
      <c r="AM47" s="247"/>
      <c r="AN47" s="247"/>
      <c r="AO47" s="247"/>
      <c r="AP47" s="247"/>
      <c r="AQ47" s="247"/>
      <c r="AR47" s="247"/>
      <c r="AS47" s="247"/>
      <c r="AT47" s="180"/>
      <c r="AU47" s="354">
        <f>'целевые ориентиры'!AR47</f>
        <v>0</v>
      </c>
      <c r="AV47" s="247"/>
      <c r="AW47" s="247"/>
      <c r="AX47" s="247"/>
      <c r="AY47" s="247"/>
      <c r="AZ47" s="247"/>
      <c r="BA47" s="247"/>
      <c r="BB47" s="247"/>
      <c r="BC47" s="247"/>
      <c r="BD47" s="247"/>
      <c r="BE47" s="247"/>
      <c r="BF47" s="247"/>
      <c r="BG47" s="354">
        <f>'целевые ориентиры'!BG47</f>
        <v>0</v>
      </c>
      <c r="BH47" s="247"/>
      <c r="BI47" s="247"/>
      <c r="BJ47" s="247"/>
      <c r="BK47" s="247"/>
      <c r="BL47" s="247"/>
      <c r="BM47" s="247"/>
      <c r="BN47" s="247"/>
      <c r="BO47" s="247"/>
      <c r="BP47" s="247"/>
      <c r="BQ47" s="247"/>
      <c r="BR47" s="247"/>
      <c r="BS47" s="247"/>
      <c r="BT47" s="247"/>
      <c r="BU47" s="247"/>
      <c r="BV47" s="247"/>
      <c r="BW47" s="247"/>
      <c r="BX47" s="247"/>
      <c r="BY47" s="247"/>
      <c r="BZ47" s="247"/>
      <c r="CA47" s="180"/>
      <c r="CB47" s="354">
        <f>'целевые ориентиры'!BY47</f>
        <v>0</v>
      </c>
      <c r="CC47" s="247"/>
      <c r="CD47" s="247"/>
      <c r="CE47" s="247"/>
      <c r="CF47" s="247"/>
      <c r="CG47" s="247"/>
      <c r="CH47" s="247"/>
      <c r="CI47" s="247"/>
      <c r="CJ47" s="247"/>
      <c r="CK47" s="247"/>
      <c r="CL47" s="247"/>
      <c r="CM47" s="247"/>
      <c r="CN47" s="247"/>
      <c r="CO47" s="247"/>
      <c r="CP47" s="247"/>
      <c r="CQ47" s="247"/>
      <c r="CR47" s="247"/>
      <c r="CS47" s="247"/>
      <c r="CT47" s="247"/>
      <c r="CU47" s="247"/>
      <c r="CV47" s="247"/>
      <c r="CW47" s="247"/>
      <c r="CX47" s="247"/>
      <c r="CY47" s="247"/>
      <c r="CZ47" s="247"/>
      <c r="DA47" s="247"/>
      <c r="DB47" s="247"/>
      <c r="DC47" s="247"/>
      <c r="DD47" s="247"/>
      <c r="DE47" s="247"/>
      <c r="DF47" s="247"/>
      <c r="DG47" s="247"/>
      <c r="DH47" s="180"/>
      <c r="DI47" s="247"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4">
        <f>'целевые ориентиры'!M48</f>
        <v>0</v>
      </c>
      <c r="Q48" s="177"/>
      <c r="R48" s="177"/>
      <c r="S48" s="177"/>
      <c r="T48" s="177"/>
      <c r="U48" s="177"/>
      <c r="V48" s="177"/>
      <c r="W48" s="177"/>
      <c r="X48" s="177"/>
      <c r="Y48" s="179"/>
      <c r="Z48" s="180"/>
      <c r="AA48" s="247" t="str">
        <f>'целевые ориентиры'!X38</f>
        <v/>
      </c>
      <c r="AB48" s="172"/>
      <c r="AC48" s="171"/>
      <c r="AD48" s="170"/>
      <c r="AE48" s="181"/>
      <c r="AF48" s="181"/>
      <c r="AG48" s="181"/>
      <c r="AH48" s="170"/>
      <c r="AI48" s="180"/>
      <c r="AJ48" s="247" t="str">
        <f>'целевые ориентиры'!AH38</f>
        <v/>
      </c>
      <c r="AK48" s="172"/>
      <c r="AL48" s="247"/>
      <c r="AM48" s="247"/>
      <c r="AN48" s="247"/>
      <c r="AO48" s="247"/>
      <c r="AP48" s="247"/>
      <c r="AQ48" s="247"/>
      <c r="AR48" s="247"/>
      <c r="AS48" s="247"/>
      <c r="AT48" s="180"/>
      <c r="AU48" s="354">
        <f>'целевые ориентиры'!AR48</f>
        <v>0</v>
      </c>
      <c r="AV48" s="247"/>
      <c r="AW48" s="247"/>
      <c r="AX48" s="247"/>
      <c r="AY48" s="247"/>
      <c r="AZ48" s="247"/>
      <c r="BA48" s="247"/>
      <c r="BB48" s="247"/>
      <c r="BC48" s="247"/>
      <c r="BD48" s="247"/>
      <c r="BE48" s="247"/>
      <c r="BF48" s="247"/>
      <c r="BG48" s="354">
        <f>'целевые ориентиры'!BG48</f>
        <v>0</v>
      </c>
      <c r="BH48" s="247"/>
      <c r="BI48" s="247"/>
      <c r="BJ48" s="247"/>
      <c r="BK48" s="247"/>
      <c r="BL48" s="247"/>
      <c r="BM48" s="247"/>
      <c r="BN48" s="247"/>
      <c r="BO48" s="247"/>
      <c r="BP48" s="247"/>
      <c r="BQ48" s="247"/>
      <c r="BR48" s="247"/>
      <c r="BS48" s="247"/>
      <c r="BT48" s="247"/>
      <c r="BU48" s="247"/>
      <c r="BV48" s="247"/>
      <c r="BW48" s="247"/>
      <c r="BX48" s="247"/>
      <c r="BY48" s="247"/>
      <c r="BZ48" s="247"/>
      <c r="CA48" s="180"/>
      <c r="CB48" s="354">
        <f>'целевые ориентиры'!BY48</f>
        <v>0</v>
      </c>
      <c r="CC48" s="247"/>
      <c r="CD48" s="247"/>
      <c r="CE48" s="247"/>
      <c r="CF48" s="247"/>
      <c r="CG48" s="247"/>
      <c r="CH48" s="247"/>
      <c r="CI48" s="247"/>
      <c r="CJ48" s="247"/>
      <c r="CK48" s="247"/>
      <c r="CL48" s="247"/>
      <c r="CM48" s="247"/>
      <c r="CN48" s="247"/>
      <c r="CO48" s="247"/>
      <c r="CP48" s="247"/>
      <c r="CQ48" s="247"/>
      <c r="CR48" s="247"/>
      <c r="CS48" s="247"/>
      <c r="CT48" s="247"/>
      <c r="CU48" s="247"/>
      <c r="CV48" s="247"/>
      <c r="CW48" s="247"/>
      <c r="CX48" s="247"/>
      <c r="CY48" s="247"/>
      <c r="CZ48" s="247"/>
      <c r="DA48" s="247"/>
      <c r="DB48" s="247"/>
      <c r="DC48" s="247"/>
      <c r="DD48" s="247"/>
      <c r="DE48" s="247"/>
      <c r="DF48" s="247"/>
      <c r="DG48" s="247"/>
      <c r="DH48" s="180"/>
      <c r="DI48" s="247"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4"/>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40" t="s">
        <v>305</v>
      </c>
      <c r="C50" s="243">
        <f>'сводная по группе'!C49</f>
        <v>0</v>
      </c>
    </row>
    <row r="51" spans="2:113">
      <c r="B51" s="226"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7"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7"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7"/>
    </row>
    <row r="55" spans="2:113">
      <c r="B55" s="226" t="s">
        <v>271</v>
      </c>
      <c r="P55" s="242" t="e">
        <f>P51/$C$50</f>
        <v>#DIV/0!</v>
      </c>
      <c r="Q55" s="242" t="e">
        <f t="shared" ref="Q55:CB57" si="6">Q51/$C$50</f>
        <v>#DIV/0!</v>
      </c>
      <c r="R55" s="242" t="e">
        <f t="shared" si="6"/>
        <v>#DIV/0!</v>
      </c>
      <c r="S55" s="242" t="e">
        <f t="shared" si="6"/>
        <v>#DIV/0!</v>
      </c>
      <c r="T55" s="242" t="e">
        <f t="shared" si="6"/>
        <v>#DIV/0!</v>
      </c>
      <c r="U55" s="242" t="e">
        <f t="shared" si="6"/>
        <v>#DIV/0!</v>
      </c>
      <c r="V55" s="242" t="e">
        <f t="shared" si="6"/>
        <v>#DIV/0!</v>
      </c>
      <c r="W55" s="242" t="e">
        <f t="shared" si="6"/>
        <v>#DIV/0!</v>
      </c>
      <c r="X55" s="242" t="e">
        <f t="shared" si="6"/>
        <v>#DIV/0!</v>
      </c>
      <c r="Y55" s="242" t="e">
        <f t="shared" si="6"/>
        <v>#DIV/0!</v>
      </c>
      <c r="Z55" s="242" t="e">
        <f t="shared" si="6"/>
        <v>#DIV/0!</v>
      </c>
      <c r="AA55" s="242" t="e">
        <f t="shared" si="6"/>
        <v>#DIV/0!</v>
      </c>
      <c r="AB55" s="242" t="e">
        <f t="shared" si="6"/>
        <v>#DIV/0!</v>
      </c>
      <c r="AC55" s="242" t="e">
        <f t="shared" si="6"/>
        <v>#DIV/0!</v>
      </c>
      <c r="AD55" s="242" t="e">
        <f t="shared" si="6"/>
        <v>#DIV/0!</v>
      </c>
      <c r="AE55" s="242" t="e">
        <f t="shared" si="6"/>
        <v>#DIV/0!</v>
      </c>
      <c r="AF55" s="242" t="e">
        <f t="shared" si="6"/>
        <v>#DIV/0!</v>
      </c>
      <c r="AG55" s="242" t="e">
        <f t="shared" si="6"/>
        <v>#DIV/0!</v>
      </c>
      <c r="AH55" s="242" t="e">
        <f t="shared" si="6"/>
        <v>#DIV/0!</v>
      </c>
      <c r="AI55" s="242" t="e">
        <f t="shared" si="6"/>
        <v>#DIV/0!</v>
      </c>
      <c r="AJ55" s="242" t="e">
        <f t="shared" si="6"/>
        <v>#DIV/0!</v>
      </c>
      <c r="AK55" s="242" t="e">
        <f t="shared" si="6"/>
        <v>#DIV/0!</v>
      </c>
      <c r="AL55" s="242" t="e">
        <f t="shared" si="6"/>
        <v>#DIV/0!</v>
      </c>
      <c r="AM55" s="242" t="e">
        <f t="shared" si="6"/>
        <v>#DIV/0!</v>
      </c>
      <c r="AN55" s="242" t="e">
        <f t="shared" si="6"/>
        <v>#DIV/0!</v>
      </c>
      <c r="AO55" s="242" t="e">
        <f t="shared" si="6"/>
        <v>#DIV/0!</v>
      </c>
      <c r="AP55" s="242" t="e">
        <f t="shared" si="6"/>
        <v>#DIV/0!</v>
      </c>
      <c r="AQ55" s="242" t="e">
        <f t="shared" si="6"/>
        <v>#DIV/0!</v>
      </c>
      <c r="AR55" s="242" t="e">
        <f t="shared" si="6"/>
        <v>#DIV/0!</v>
      </c>
      <c r="AS55" s="242" t="e">
        <f t="shared" si="6"/>
        <v>#DIV/0!</v>
      </c>
      <c r="AT55" s="242" t="e">
        <f t="shared" si="6"/>
        <v>#DIV/0!</v>
      </c>
      <c r="AU55" s="242" t="e">
        <f t="shared" si="6"/>
        <v>#DIV/0!</v>
      </c>
      <c r="AV55" s="242" t="e">
        <f t="shared" si="6"/>
        <v>#DIV/0!</v>
      </c>
      <c r="AW55" s="242" t="e">
        <f t="shared" si="6"/>
        <v>#DIV/0!</v>
      </c>
      <c r="AX55" s="242" t="e">
        <f t="shared" si="6"/>
        <v>#DIV/0!</v>
      </c>
      <c r="AY55" s="242" t="e">
        <f t="shared" si="6"/>
        <v>#DIV/0!</v>
      </c>
      <c r="AZ55" s="242" t="e">
        <f t="shared" si="6"/>
        <v>#DIV/0!</v>
      </c>
      <c r="BA55" s="242" t="e">
        <f t="shared" si="6"/>
        <v>#DIV/0!</v>
      </c>
      <c r="BB55" s="242" t="e">
        <f t="shared" si="6"/>
        <v>#DIV/0!</v>
      </c>
      <c r="BC55" s="242" t="e">
        <f t="shared" si="6"/>
        <v>#DIV/0!</v>
      </c>
      <c r="BD55" s="242" t="e">
        <f t="shared" si="6"/>
        <v>#DIV/0!</v>
      </c>
      <c r="BE55" s="242" t="e">
        <f t="shared" si="6"/>
        <v>#DIV/0!</v>
      </c>
      <c r="BF55" s="242" t="e">
        <f t="shared" si="6"/>
        <v>#DIV/0!</v>
      </c>
      <c r="BG55" s="242" t="e">
        <f t="shared" si="6"/>
        <v>#DIV/0!</v>
      </c>
      <c r="BH55" s="242" t="e">
        <f t="shared" si="6"/>
        <v>#DIV/0!</v>
      </c>
      <c r="BI55" s="242" t="e">
        <f t="shared" si="6"/>
        <v>#DIV/0!</v>
      </c>
      <c r="BJ55" s="242" t="e">
        <f t="shared" si="6"/>
        <v>#DIV/0!</v>
      </c>
      <c r="BK55" s="242" t="e">
        <f t="shared" si="6"/>
        <v>#DIV/0!</v>
      </c>
      <c r="BL55" s="242" t="e">
        <f t="shared" si="6"/>
        <v>#DIV/0!</v>
      </c>
      <c r="BM55" s="242" t="e">
        <f t="shared" si="6"/>
        <v>#DIV/0!</v>
      </c>
      <c r="BN55" s="242" t="e">
        <f t="shared" si="6"/>
        <v>#DIV/0!</v>
      </c>
      <c r="BO55" s="242" t="e">
        <f t="shared" si="6"/>
        <v>#DIV/0!</v>
      </c>
      <c r="BP55" s="242" t="e">
        <f t="shared" si="6"/>
        <v>#DIV/0!</v>
      </c>
      <c r="BQ55" s="242" t="e">
        <f t="shared" si="6"/>
        <v>#DIV/0!</v>
      </c>
      <c r="BR55" s="242" t="e">
        <f t="shared" si="6"/>
        <v>#DIV/0!</v>
      </c>
      <c r="BS55" s="242" t="e">
        <f t="shared" si="6"/>
        <v>#DIV/0!</v>
      </c>
      <c r="BT55" s="242" t="e">
        <f t="shared" si="6"/>
        <v>#DIV/0!</v>
      </c>
      <c r="BU55" s="242" t="e">
        <f t="shared" si="6"/>
        <v>#DIV/0!</v>
      </c>
      <c r="BV55" s="242" t="e">
        <f t="shared" si="6"/>
        <v>#DIV/0!</v>
      </c>
      <c r="BW55" s="242" t="e">
        <f t="shared" si="6"/>
        <v>#DIV/0!</v>
      </c>
      <c r="BX55" s="242" t="e">
        <f t="shared" si="6"/>
        <v>#DIV/0!</v>
      </c>
      <c r="BY55" s="242" t="e">
        <f t="shared" si="6"/>
        <v>#DIV/0!</v>
      </c>
      <c r="BZ55" s="242" t="e">
        <f t="shared" si="6"/>
        <v>#DIV/0!</v>
      </c>
      <c r="CA55" s="242" t="e">
        <f t="shared" si="6"/>
        <v>#DIV/0!</v>
      </c>
      <c r="CB55" s="242" t="e">
        <f t="shared" si="6"/>
        <v>#DIV/0!</v>
      </c>
      <c r="CC55" s="242" t="e">
        <f t="shared" ref="CC55:DI57" si="7">CC51/$C$50</f>
        <v>#DIV/0!</v>
      </c>
      <c r="CD55" s="242" t="e">
        <f t="shared" si="7"/>
        <v>#DIV/0!</v>
      </c>
      <c r="CE55" s="242" t="e">
        <f t="shared" si="7"/>
        <v>#DIV/0!</v>
      </c>
      <c r="CF55" s="242" t="e">
        <f t="shared" si="7"/>
        <v>#DIV/0!</v>
      </c>
      <c r="CG55" s="242" t="e">
        <f t="shared" si="7"/>
        <v>#DIV/0!</v>
      </c>
      <c r="CH55" s="242" t="e">
        <f t="shared" si="7"/>
        <v>#DIV/0!</v>
      </c>
      <c r="CI55" s="242" t="e">
        <f t="shared" si="7"/>
        <v>#DIV/0!</v>
      </c>
      <c r="CJ55" s="242" t="e">
        <f t="shared" si="7"/>
        <v>#DIV/0!</v>
      </c>
      <c r="CK55" s="242" t="e">
        <f t="shared" si="7"/>
        <v>#DIV/0!</v>
      </c>
      <c r="CL55" s="242" t="e">
        <f t="shared" si="7"/>
        <v>#DIV/0!</v>
      </c>
      <c r="CM55" s="242" t="e">
        <f t="shared" si="7"/>
        <v>#DIV/0!</v>
      </c>
      <c r="CN55" s="242" t="e">
        <f t="shared" si="7"/>
        <v>#DIV/0!</v>
      </c>
      <c r="CO55" s="242" t="e">
        <f t="shared" si="7"/>
        <v>#DIV/0!</v>
      </c>
      <c r="CP55" s="242" t="e">
        <f t="shared" si="7"/>
        <v>#DIV/0!</v>
      </c>
      <c r="CQ55" s="242" t="e">
        <f t="shared" si="7"/>
        <v>#DIV/0!</v>
      </c>
      <c r="CR55" s="242" t="e">
        <f t="shared" si="7"/>
        <v>#DIV/0!</v>
      </c>
      <c r="CS55" s="242" t="e">
        <f t="shared" si="7"/>
        <v>#DIV/0!</v>
      </c>
      <c r="CT55" s="242" t="e">
        <f t="shared" si="7"/>
        <v>#DIV/0!</v>
      </c>
      <c r="CU55" s="242" t="e">
        <f t="shared" si="7"/>
        <v>#DIV/0!</v>
      </c>
      <c r="CV55" s="242" t="e">
        <f t="shared" si="7"/>
        <v>#DIV/0!</v>
      </c>
      <c r="CW55" s="242" t="e">
        <f t="shared" si="7"/>
        <v>#DIV/0!</v>
      </c>
      <c r="CX55" s="242" t="e">
        <f t="shared" si="7"/>
        <v>#DIV/0!</v>
      </c>
      <c r="CY55" s="242" t="e">
        <f t="shared" si="7"/>
        <v>#DIV/0!</v>
      </c>
      <c r="CZ55" s="242" t="e">
        <f t="shared" si="7"/>
        <v>#DIV/0!</v>
      </c>
      <c r="DA55" s="242" t="e">
        <f t="shared" si="7"/>
        <v>#DIV/0!</v>
      </c>
      <c r="DB55" s="242" t="e">
        <f t="shared" si="7"/>
        <v>#DIV/0!</v>
      </c>
      <c r="DC55" s="242" t="e">
        <f t="shared" si="7"/>
        <v>#DIV/0!</v>
      </c>
      <c r="DD55" s="242" t="e">
        <f t="shared" si="7"/>
        <v>#DIV/0!</v>
      </c>
      <c r="DE55" s="242" t="e">
        <f t="shared" si="7"/>
        <v>#DIV/0!</v>
      </c>
      <c r="DF55" s="242" t="e">
        <f t="shared" si="7"/>
        <v>#DIV/0!</v>
      </c>
      <c r="DG55" s="242" t="e">
        <f t="shared" si="7"/>
        <v>#DIV/0!</v>
      </c>
      <c r="DH55" s="242" t="e">
        <f t="shared" si="7"/>
        <v>#DIV/0!</v>
      </c>
      <c r="DI55" s="242" t="e">
        <f t="shared" si="7"/>
        <v>#DIV/0!</v>
      </c>
    </row>
    <row r="56" spans="2:113">
      <c r="B56" s="227" t="s">
        <v>272</v>
      </c>
      <c r="P56" s="242" t="e">
        <f t="shared" ref="P56:AE57" si="8">P52/$C$50</f>
        <v>#DIV/0!</v>
      </c>
      <c r="Q56" s="242" t="e">
        <f t="shared" si="8"/>
        <v>#DIV/0!</v>
      </c>
      <c r="R56" s="242" t="e">
        <f t="shared" si="8"/>
        <v>#DIV/0!</v>
      </c>
      <c r="S56" s="242" t="e">
        <f t="shared" si="8"/>
        <v>#DIV/0!</v>
      </c>
      <c r="T56" s="242" t="e">
        <f t="shared" si="8"/>
        <v>#DIV/0!</v>
      </c>
      <c r="U56" s="242" t="e">
        <f t="shared" si="8"/>
        <v>#DIV/0!</v>
      </c>
      <c r="V56" s="242" t="e">
        <f t="shared" si="8"/>
        <v>#DIV/0!</v>
      </c>
      <c r="W56" s="242" t="e">
        <f t="shared" si="8"/>
        <v>#DIV/0!</v>
      </c>
      <c r="X56" s="242" t="e">
        <f t="shared" si="8"/>
        <v>#DIV/0!</v>
      </c>
      <c r="Y56" s="242" t="e">
        <f t="shared" si="8"/>
        <v>#DIV/0!</v>
      </c>
      <c r="Z56" s="242" t="e">
        <f t="shared" si="8"/>
        <v>#DIV/0!</v>
      </c>
      <c r="AA56" s="242" t="e">
        <f t="shared" si="8"/>
        <v>#DIV/0!</v>
      </c>
      <c r="AB56" s="242" t="e">
        <f t="shared" si="8"/>
        <v>#DIV/0!</v>
      </c>
      <c r="AC56" s="242" t="e">
        <f t="shared" si="8"/>
        <v>#DIV/0!</v>
      </c>
      <c r="AD56" s="242" t="e">
        <f t="shared" si="8"/>
        <v>#DIV/0!</v>
      </c>
      <c r="AE56" s="242" t="e">
        <f t="shared" si="8"/>
        <v>#DIV/0!</v>
      </c>
      <c r="AF56" s="242" t="e">
        <f t="shared" si="6"/>
        <v>#DIV/0!</v>
      </c>
      <c r="AG56" s="242" t="e">
        <f t="shared" si="6"/>
        <v>#DIV/0!</v>
      </c>
      <c r="AH56" s="242" t="e">
        <f t="shared" si="6"/>
        <v>#DIV/0!</v>
      </c>
      <c r="AI56" s="242" t="e">
        <f t="shared" si="6"/>
        <v>#DIV/0!</v>
      </c>
      <c r="AJ56" s="242" t="e">
        <f t="shared" si="6"/>
        <v>#DIV/0!</v>
      </c>
      <c r="AK56" s="242" t="e">
        <f t="shared" si="6"/>
        <v>#DIV/0!</v>
      </c>
      <c r="AL56" s="242" t="e">
        <f t="shared" si="6"/>
        <v>#DIV/0!</v>
      </c>
      <c r="AM56" s="242" t="e">
        <f t="shared" si="6"/>
        <v>#DIV/0!</v>
      </c>
      <c r="AN56" s="242" t="e">
        <f t="shared" si="6"/>
        <v>#DIV/0!</v>
      </c>
      <c r="AO56" s="242" t="e">
        <f t="shared" si="6"/>
        <v>#DIV/0!</v>
      </c>
      <c r="AP56" s="242" t="e">
        <f t="shared" si="6"/>
        <v>#DIV/0!</v>
      </c>
      <c r="AQ56" s="242" t="e">
        <f t="shared" si="6"/>
        <v>#DIV/0!</v>
      </c>
      <c r="AR56" s="242" t="e">
        <f t="shared" si="6"/>
        <v>#DIV/0!</v>
      </c>
      <c r="AS56" s="242" t="e">
        <f t="shared" si="6"/>
        <v>#DIV/0!</v>
      </c>
      <c r="AT56" s="242" t="e">
        <f t="shared" si="6"/>
        <v>#DIV/0!</v>
      </c>
      <c r="AU56" s="242" t="e">
        <f t="shared" si="6"/>
        <v>#DIV/0!</v>
      </c>
      <c r="AV56" s="242" t="e">
        <f t="shared" si="6"/>
        <v>#DIV/0!</v>
      </c>
      <c r="AW56" s="242" t="e">
        <f t="shared" si="6"/>
        <v>#DIV/0!</v>
      </c>
      <c r="AX56" s="242" t="e">
        <f t="shared" si="6"/>
        <v>#DIV/0!</v>
      </c>
      <c r="AY56" s="242" t="e">
        <f t="shared" si="6"/>
        <v>#DIV/0!</v>
      </c>
      <c r="AZ56" s="242" t="e">
        <f t="shared" si="6"/>
        <v>#DIV/0!</v>
      </c>
      <c r="BA56" s="242" t="e">
        <f t="shared" si="6"/>
        <v>#DIV/0!</v>
      </c>
      <c r="BB56" s="242" t="e">
        <f t="shared" si="6"/>
        <v>#DIV/0!</v>
      </c>
      <c r="BC56" s="242" t="e">
        <f t="shared" si="6"/>
        <v>#DIV/0!</v>
      </c>
      <c r="BD56" s="242" t="e">
        <f t="shared" si="6"/>
        <v>#DIV/0!</v>
      </c>
      <c r="BE56" s="242" t="e">
        <f t="shared" si="6"/>
        <v>#DIV/0!</v>
      </c>
      <c r="BF56" s="242" t="e">
        <f t="shared" si="6"/>
        <v>#DIV/0!</v>
      </c>
      <c r="BG56" s="242" t="e">
        <f t="shared" si="6"/>
        <v>#DIV/0!</v>
      </c>
      <c r="BH56" s="242" t="e">
        <f t="shared" si="6"/>
        <v>#DIV/0!</v>
      </c>
      <c r="BI56" s="242" t="e">
        <f t="shared" si="6"/>
        <v>#DIV/0!</v>
      </c>
      <c r="BJ56" s="242" t="e">
        <f t="shared" si="6"/>
        <v>#DIV/0!</v>
      </c>
      <c r="BK56" s="242" t="e">
        <f t="shared" si="6"/>
        <v>#DIV/0!</v>
      </c>
      <c r="BL56" s="242" t="e">
        <f t="shared" si="6"/>
        <v>#DIV/0!</v>
      </c>
      <c r="BM56" s="242" t="e">
        <f t="shared" si="6"/>
        <v>#DIV/0!</v>
      </c>
      <c r="BN56" s="242" t="e">
        <f t="shared" si="6"/>
        <v>#DIV/0!</v>
      </c>
      <c r="BO56" s="242" t="e">
        <f t="shared" si="6"/>
        <v>#DIV/0!</v>
      </c>
      <c r="BP56" s="242" t="e">
        <f t="shared" si="6"/>
        <v>#DIV/0!</v>
      </c>
      <c r="BQ56" s="242" t="e">
        <f t="shared" si="6"/>
        <v>#DIV/0!</v>
      </c>
      <c r="BR56" s="242" t="e">
        <f t="shared" si="6"/>
        <v>#DIV/0!</v>
      </c>
      <c r="BS56" s="242" t="e">
        <f t="shared" si="6"/>
        <v>#DIV/0!</v>
      </c>
      <c r="BT56" s="242" t="e">
        <f t="shared" si="6"/>
        <v>#DIV/0!</v>
      </c>
      <c r="BU56" s="242" t="e">
        <f t="shared" si="6"/>
        <v>#DIV/0!</v>
      </c>
      <c r="BV56" s="242" t="e">
        <f t="shared" si="6"/>
        <v>#DIV/0!</v>
      </c>
      <c r="BW56" s="242" t="e">
        <f t="shared" si="6"/>
        <v>#DIV/0!</v>
      </c>
      <c r="BX56" s="242" t="e">
        <f t="shared" si="6"/>
        <v>#DIV/0!</v>
      </c>
      <c r="BY56" s="242" t="e">
        <f t="shared" si="6"/>
        <v>#DIV/0!</v>
      </c>
      <c r="BZ56" s="242" t="e">
        <f t="shared" si="6"/>
        <v>#DIV/0!</v>
      </c>
      <c r="CA56" s="242" t="e">
        <f t="shared" si="6"/>
        <v>#DIV/0!</v>
      </c>
      <c r="CB56" s="242" t="e">
        <f t="shared" si="6"/>
        <v>#DIV/0!</v>
      </c>
      <c r="CC56" s="242" t="e">
        <f t="shared" si="7"/>
        <v>#DIV/0!</v>
      </c>
      <c r="CD56" s="242" t="e">
        <f t="shared" si="7"/>
        <v>#DIV/0!</v>
      </c>
      <c r="CE56" s="242" t="e">
        <f t="shared" si="7"/>
        <v>#DIV/0!</v>
      </c>
      <c r="CF56" s="242" t="e">
        <f t="shared" si="7"/>
        <v>#DIV/0!</v>
      </c>
      <c r="CG56" s="242" t="e">
        <f t="shared" si="7"/>
        <v>#DIV/0!</v>
      </c>
      <c r="CH56" s="242" t="e">
        <f t="shared" si="7"/>
        <v>#DIV/0!</v>
      </c>
      <c r="CI56" s="242" t="e">
        <f t="shared" si="7"/>
        <v>#DIV/0!</v>
      </c>
      <c r="CJ56" s="242" t="e">
        <f t="shared" si="7"/>
        <v>#DIV/0!</v>
      </c>
      <c r="CK56" s="242" t="e">
        <f t="shared" si="7"/>
        <v>#DIV/0!</v>
      </c>
      <c r="CL56" s="242" t="e">
        <f t="shared" si="7"/>
        <v>#DIV/0!</v>
      </c>
      <c r="CM56" s="242" t="e">
        <f t="shared" si="7"/>
        <v>#DIV/0!</v>
      </c>
      <c r="CN56" s="242" t="e">
        <f t="shared" si="7"/>
        <v>#DIV/0!</v>
      </c>
      <c r="CO56" s="242" t="e">
        <f t="shared" si="7"/>
        <v>#DIV/0!</v>
      </c>
      <c r="CP56" s="242" t="e">
        <f t="shared" si="7"/>
        <v>#DIV/0!</v>
      </c>
      <c r="CQ56" s="242" t="e">
        <f t="shared" si="7"/>
        <v>#DIV/0!</v>
      </c>
      <c r="CR56" s="242" t="e">
        <f t="shared" si="7"/>
        <v>#DIV/0!</v>
      </c>
      <c r="CS56" s="242" t="e">
        <f t="shared" si="7"/>
        <v>#DIV/0!</v>
      </c>
      <c r="CT56" s="242" t="e">
        <f t="shared" si="7"/>
        <v>#DIV/0!</v>
      </c>
      <c r="CU56" s="242" t="e">
        <f t="shared" si="7"/>
        <v>#DIV/0!</v>
      </c>
      <c r="CV56" s="242" t="e">
        <f t="shared" si="7"/>
        <v>#DIV/0!</v>
      </c>
      <c r="CW56" s="242" t="e">
        <f t="shared" si="7"/>
        <v>#DIV/0!</v>
      </c>
      <c r="CX56" s="242" t="e">
        <f t="shared" si="7"/>
        <v>#DIV/0!</v>
      </c>
      <c r="CY56" s="242" t="e">
        <f t="shared" si="7"/>
        <v>#DIV/0!</v>
      </c>
      <c r="CZ56" s="242" t="e">
        <f t="shared" si="7"/>
        <v>#DIV/0!</v>
      </c>
      <c r="DA56" s="242" t="e">
        <f t="shared" si="7"/>
        <v>#DIV/0!</v>
      </c>
      <c r="DB56" s="242" t="e">
        <f t="shared" si="7"/>
        <v>#DIV/0!</v>
      </c>
      <c r="DC56" s="242" t="e">
        <f t="shared" si="7"/>
        <v>#DIV/0!</v>
      </c>
      <c r="DD56" s="242" t="e">
        <f t="shared" si="7"/>
        <v>#DIV/0!</v>
      </c>
      <c r="DE56" s="242" t="e">
        <f t="shared" si="7"/>
        <v>#DIV/0!</v>
      </c>
      <c r="DF56" s="242" t="e">
        <f t="shared" si="7"/>
        <v>#DIV/0!</v>
      </c>
      <c r="DG56" s="242" t="e">
        <f t="shared" si="7"/>
        <v>#DIV/0!</v>
      </c>
      <c r="DH56" s="242" t="e">
        <f t="shared" si="7"/>
        <v>#DIV/0!</v>
      </c>
      <c r="DI56" s="242" t="e">
        <f t="shared" si="7"/>
        <v>#DIV/0!</v>
      </c>
    </row>
    <row r="57" spans="2:113">
      <c r="B57" s="227" t="s">
        <v>273</v>
      </c>
      <c r="P57" s="242" t="e">
        <f t="shared" si="8"/>
        <v>#DIV/0!</v>
      </c>
      <c r="Q57" s="242" t="e">
        <f t="shared" si="8"/>
        <v>#DIV/0!</v>
      </c>
      <c r="R57" s="242" t="e">
        <f t="shared" si="8"/>
        <v>#DIV/0!</v>
      </c>
      <c r="S57" s="242" t="e">
        <f t="shared" si="8"/>
        <v>#DIV/0!</v>
      </c>
      <c r="T57" s="242" t="e">
        <f t="shared" si="8"/>
        <v>#DIV/0!</v>
      </c>
      <c r="U57" s="242" t="e">
        <f t="shared" si="8"/>
        <v>#DIV/0!</v>
      </c>
      <c r="V57" s="242" t="e">
        <f t="shared" si="8"/>
        <v>#DIV/0!</v>
      </c>
      <c r="W57" s="242" t="e">
        <f t="shared" si="8"/>
        <v>#DIV/0!</v>
      </c>
      <c r="X57" s="242" t="e">
        <f t="shared" si="8"/>
        <v>#DIV/0!</v>
      </c>
      <c r="Y57" s="242" t="e">
        <f t="shared" si="8"/>
        <v>#DIV/0!</v>
      </c>
      <c r="Z57" s="242" t="e">
        <f t="shared" si="8"/>
        <v>#DIV/0!</v>
      </c>
      <c r="AA57" s="242" t="e">
        <f t="shared" si="8"/>
        <v>#DIV/0!</v>
      </c>
      <c r="AB57" s="242" t="e">
        <f t="shared" si="8"/>
        <v>#DIV/0!</v>
      </c>
      <c r="AC57" s="242" t="e">
        <f t="shared" si="8"/>
        <v>#DIV/0!</v>
      </c>
      <c r="AD57" s="242" t="e">
        <f t="shared" si="8"/>
        <v>#DIV/0!</v>
      </c>
      <c r="AE57" s="242" t="e">
        <f t="shared" si="8"/>
        <v>#DIV/0!</v>
      </c>
      <c r="AF57" s="242" t="e">
        <f t="shared" si="6"/>
        <v>#DIV/0!</v>
      </c>
      <c r="AG57" s="242" t="e">
        <f t="shared" si="6"/>
        <v>#DIV/0!</v>
      </c>
      <c r="AH57" s="242" t="e">
        <f t="shared" si="6"/>
        <v>#DIV/0!</v>
      </c>
      <c r="AI57" s="242" t="e">
        <f t="shared" si="6"/>
        <v>#DIV/0!</v>
      </c>
      <c r="AJ57" s="242" t="e">
        <f t="shared" si="6"/>
        <v>#DIV/0!</v>
      </c>
      <c r="AK57" s="242" t="e">
        <f t="shared" si="6"/>
        <v>#DIV/0!</v>
      </c>
      <c r="AL57" s="242" t="e">
        <f t="shared" si="6"/>
        <v>#DIV/0!</v>
      </c>
      <c r="AM57" s="242" t="e">
        <f t="shared" si="6"/>
        <v>#DIV/0!</v>
      </c>
      <c r="AN57" s="242" t="e">
        <f t="shared" si="6"/>
        <v>#DIV/0!</v>
      </c>
      <c r="AO57" s="242" t="e">
        <f t="shared" si="6"/>
        <v>#DIV/0!</v>
      </c>
      <c r="AP57" s="242" t="e">
        <f t="shared" si="6"/>
        <v>#DIV/0!</v>
      </c>
      <c r="AQ57" s="242" t="e">
        <f t="shared" si="6"/>
        <v>#DIV/0!</v>
      </c>
      <c r="AR57" s="242" t="e">
        <f t="shared" si="6"/>
        <v>#DIV/0!</v>
      </c>
      <c r="AS57" s="242" t="e">
        <f t="shared" si="6"/>
        <v>#DIV/0!</v>
      </c>
      <c r="AT57" s="242" t="e">
        <f t="shared" si="6"/>
        <v>#DIV/0!</v>
      </c>
      <c r="AU57" s="242" t="e">
        <f t="shared" si="6"/>
        <v>#DIV/0!</v>
      </c>
      <c r="AV57" s="242" t="e">
        <f t="shared" si="6"/>
        <v>#DIV/0!</v>
      </c>
      <c r="AW57" s="242" t="e">
        <f t="shared" si="6"/>
        <v>#DIV/0!</v>
      </c>
      <c r="AX57" s="242" t="e">
        <f t="shared" si="6"/>
        <v>#DIV/0!</v>
      </c>
      <c r="AY57" s="242" t="e">
        <f t="shared" si="6"/>
        <v>#DIV/0!</v>
      </c>
      <c r="AZ57" s="242" t="e">
        <f t="shared" si="6"/>
        <v>#DIV/0!</v>
      </c>
      <c r="BA57" s="242" t="e">
        <f t="shared" si="6"/>
        <v>#DIV/0!</v>
      </c>
      <c r="BB57" s="242" t="e">
        <f t="shared" si="6"/>
        <v>#DIV/0!</v>
      </c>
      <c r="BC57" s="242" t="e">
        <f t="shared" si="6"/>
        <v>#DIV/0!</v>
      </c>
      <c r="BD57" s="242" t="e">
        <f t="shared" si="6"/>
        <v>#DIV/0!</v>
      </c>
      <c r="BE57" s="242" t="e">
        <f t="shared" si="6"/>
        <v>#DIV/0!</v>
      </c>
      <c r="BF57" s="242" t="e">
        <f t="shared" si="6"/>
        <v>#DIV/0!</v>
      </c>
      <c r="BG57" s="242" t="e">
        <f t="shared" si="6"/>
        <v>#DIV/0!</v>
      </c>
      <c r="BH57" s="242" t="e">
        <f t="shared" si="6"/>
        <v>#DIV/0!</v>
      </c>
      <c r="BI57" s="242" t="e">
        <f t="shared" si="6"/>
        <v>#DIV/0!</v>
      </c>
      <c r="BJ57" s="242" t="e">
        <f t="shared" si="6"/>
        <v>#DIV/0!</v>
      </c>
      <c r="BK57" s="242" t="e">
        <f t="shared" si="6"/>
        <v>#DIV/0!</v>
      </c>
      <c r="BL57" s="242" t="e">
        <f t="shared" si="6"/>
        <v>#DIV/0!</v>
      </c>
      <c r="BM57" s="242" t="e">
        <f t="shared" si="6"/>
        <v>#DIV/0!</v>
      </c>
      <c r="BN57" s="242" t="e">
        <f t="shared" si="6"/>
        <v>#DIV/0!</v>
      </c>
      <c r="BO57" s="242" t="e">
        <f t="shared" si="6"/>
        <v>#DIV/0!</v>
      </c>
      <c r="BP57" s="242" t="e">
        <f t="shared" si="6"/>
        <v>#DIV/0!</v>
      </c>
      <c r="BQ57" s="242" t="e">
        <f t="shared" si="6"/>
        <v>#DIV/0!</v>
      </c>
      <c r="BR57" s="242" t="e">
        <f t="shared" si="6"/>
        <v>#DIV/0!</v>
      </c>
      <c r="BS57" s="242" t="e">
        <f t="shared" si="6"/>
        <v>#DIV/0!</v>
      </c>
      <c r="BT57" s="242" t="e">
        <f t="shared" si="6"/>
        <v>#DIV/0!</v>
      </c>
      <c r="BU57" s="242" t="e">
        <f t="shared" si="6"/>
        <v>#DIV/0!</v>
      </c>
      <c r="BV57" s="242" t="e">
        <f t="shared" si="6"/>
        <v>#DIV/0!</v>
      </c>
      <c r="BW57" s="242" t="e">
        <f t="shared" si="6"/>
        <v>#DIV/0!</v>
      </c>
      <c r="BX57" s="242" t="e">
        <f t="shared" si="6"/>
        <v>#DIV/0!</v>
      </c>
      <c r="BY57" s="242" t="e">
        <f t="shared" si="6"/>
        <v>#DIV/0!</v>
      </c>
      <c r="BZ57" s="242" t="e">
        <f t="shared" si="6"/>
        <v>#DIV/0!</v>
      </c>
      <c r="CA57" s="242" t="e">
        <f t="shared" si="6"/>
        <v>#DIV/0!</v>
      </c>
      <c r="CB57" s="242" t="e">
        <f t="shared" si="6"/>
        <v>#DIV/0!</v>
      </c>
      <c r="CC57" s="242" t="e">
        <f t="shared" si="7"/>
        <v>#DIV/0!</v>
      </c>
      <c r="CD57" s="242" t="e">
        <f t="shared" si="7"/>
        <v>#DIV/0!</v>
      </c>
      <c r="CE57" s="242" t="e">
        <f t="shared" si="7"/>
        <v>#DIV/0!</v>
      </c>
      <c r="CF57" s="242" t="e">
        <f t="shared" si="7"/>
        <v>#DIV/0!</v>
      </c>
      <c r="CG57" s="242" t="e">
        <f t="shared" si="7"/>
        <v>#DIV/0!</v>
      </c>
      <c r="CH57" s="242" t="e">
        <f t="shared" si="7"/>
        <v>#DIV/0!</v>
      </c>
      <c r="CI57" s="242" t="e">
        <f t="shared" si="7"/>
        <v>#DIV/0!</v>
      </c>
      <c r="CJ57" s="242" t="e">
        <f t="shared" si="7"/>
        <v>#DIV/0!</v>
      </c>
      <c r="CK57" s="242" t="e">
        <f t="shared" si="7"/>
        <v>#DIV/0!</v>
      </c>
      <c r="CL57" s="242" t="e">
        <f t="shared" si="7"/>
        <v>#DIV/0!</v>
      </c>
      <c r="CM57" s="242" t="e">
        <f t="shared" si="7"/>
        <v>#DIV/0!</v>
      </c>
      <c r="CN57" s="242" t="e">
        <f t="shared" si="7"/>
        <v>#DIV/0!</v>
      </c>
      <c r="CO57" s="242" t="e">
        <f t="shared" si="7"/>
        <v>#DIV/0!</v>
      </c>
      <c r="CP57" s="242" t="e">
        <f t="shared" si="7"/>
        <v>#DIV/0!</v>
      </c>
      <c r="CQ57" s="242" t="e">
        <f t="shared" si="7"/>
        <v>#DIV/0!</v>
      </c>
      <c r="CR57" s="242" t="e">
        <f t="shared" si="7"/>
        <v>#DIV/0!</v>
      </c>
      <c r="CS57" s="242" t="e">
        <f t="shared" si="7"/>
        <v>#DIV/0!</v>
      </c>
      <c r="CT57" s="242" t="e">
        <f t="shared" si="7"/>
        <v>#DIV/0!</v>
      </c>
      <c r="CU57" s="242" t="e">
        <f t="shared" si="7"/>
        <v>#DIV/0!</v>
      </c>
      <c r="CV57" s="242" t="e">
        <f t="shared" si="7"/>
        <v>#DIV/0!</v>
      </c>
      <c r="CW57" s="242" t="e">
        <f t="shared" si="7"/>
        <v>#DIV/0!</v>
      </c>
      <c r="CX57" s="242" t="e">
        <f t="shared" si="7"/>
        <v>#DIV/0!</v>
      </c>
      <c r="CY57" s="242" t="e">
        <f t="shared" si="7"/>
        <v>#DIV/0!</v>
      </c>
      <c r="CZ57" s="242" t="e">
        <f t="shared" si="7"/>
        <v>#DIV/0!</v>
      </c>
      <c r="DA57" s="242" t="e">
        <f t="shared" si="7"/>
        <v>#DIV/0!</v>
      </c>
      <c r="DB57" s="242" t="e">
        <f t="shared" si="7"/>
        <v>#DIV/0!</v>
      </c>
      <c r="DC57" s="242" t="e">
        <f t="shared" si="7"/>
        <v>#DIV/0!</v>
      </c>
      <c r="DD57" s="242" t="e">
        <f t="shared" si="7"/>
        <v>#DIV/0!</v>
      </c>
      <c r="DE57" s="242" t="e">
        <f t="shared" si="7"/>
        <v>#DIV/0!</v>
      </c>
      <c r="DF57" s="242" t="e">
        <f t="shared" si="7"/>
        <v>#DIV/0!</v>
      </c>
      <c r="DG57" s="242" t="e">
        <f t="shared" si="7"/>
        <v>#DIV/0!</v>
      </c>
      <c r="DH57" s="242" t="e">
        <f t="shared" si="7"/>
        <v>#DIV/0!</v>
      </c>
      <c r="DI57" s="242"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topLeftCell="A2"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25.570312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13.5" customHeight="1">
      <c r="A1" s="480"/>
      <c r="B1" s="480"/>
      <c r="C1" s="480"/>
      <c r="D1" s="480"/>
      <c r="E1" s="480"/>
      <c r="F1" s="480"/>
      <c r="G1" s="480"/>
      <c r="H1" s="480"/>
      <c r="I1" s="113"/>
      <c r="J1" s="114"/>
    </row>
    <row r="2" spans="1:21" ht="22.5" customHeight="1">
      <c r="A2" s="507" t="s">
        <v>152</v>
      </c>
      <c r="B2" s="507"/>
      <c r="C2" s="507"/>
      <c r="D2" s="507"/>
      <c r="E2" s="507"/>
      <c r="F2" s="507"/>
      <c r="G2" s="115"/>
      <c r="H2" s="135">
        <v>1</v>
      </c>
      <c r="I2" s="199"/>
      <c r="J2" s="114"/>
      <c r="P2" s="367"/>
      <c r="Q2" s="367"/>
      <c r="R2" s="367"/>
      <c r="S2" s="367"/>
      <c r="T2" s="367"/>
      <c r="U2" s="367"/>
    </row>
    <row r="3" spans="1:21" ht="22.5" customHeight="1">
      <c r="A3" s="507">
        <f>INDEX(список!B2:B36,H2,1)</f>
        <v>0</v>
      </c>
      <c r="B3" s="507"/>
      <c r="C3" s="507"/>
      <c r="D3" s="507"/>
      <c r="E3" s="507"/>
      <c r="F3" s="507"/>
      <c r="G3" s="507"/>
      <c r="H3" s="116"/>
      <c r="I3" s="199"/>
      <c r="J3" s="114"/>
      <c r="P3" s="111"/>
      <c r="Q3" s="111"/>
      <c r="R3" s="111"/>
      <c r="S3" s="111"/>
      <c r="T3" s="111"/>
      <c r="U3" s="111"/>
    </row>
    <row r="4" spans="1:21" ht="18.75">
      <c r="A4" s="505" t="str">
        <f>INDEX(список!D2:D36,H2)</f>
        <v>старшая группа</v>
      </c>
      <c r="B4" s="505"/>
      <c r="C4" s="505"/>
      <c r="D4" s="505"/>
      <c r="E4" s="505"/>
      <c r="F4" s="505"/>
      <c r="G4" s="505"/>
      <c r="H4" s="118"/>
      <c r="I4" s="121"/>
      <c r="J4" s="114"/>
      <c r="P4" s="20"/>
      <c r="Q4" s="20"/>
      <c r="R4" s="20"/>
      <c r="S4" s="20"/>
      <c r="T4" s="21"/>
      <c r="U4" s="21"/>
    </row>
    <row r="5" spans="1:21" s="192" customFormat="1" ht="57.75" customHeight="1">
      <c r="A5" s="121"/>
      <c r="B5" s="506">
        <f>список!C2</f>
        <v>0</v>
      </c>
      <c r="C5" s="506"/>
      <c r="D5" s="506"/>
      <c r="E5" s="506"/>
      <c r="F5" s="120"/>
      <c r="G5" s="121"/>
      <c r="H5" s="121"/>
      <c r="I5" s="121"/>
      <c r="J5" s="191"/>
      <c r="P5" s="193"/>
      <c r="Q5" s="194"/>
      <c r="R5" s="193"/>
      <c r="S5" s="194"/>
      <c r="T5" s="194"/>
      <c r="U5" s="194"/>
    </row>
    <row r="6" spans="1:21" s="113" customFormat="1" ht="85.5" customHeight="1">
      <c r="A6" s="468" t="s">
        <v>283</v>
      </c>
      <c r="B6" s="468"/>
      <c r="C6" s="468"/>
      <c r="D6" s="142" t="str">
        <f>INDEX('Социально-коммуникативное разви'!U5:U37,H2,1)</f>
        <v/>
      </c>
      <c r="E6" s="197" t="str">
        <f>INDEX('целевые ориентиры_сводная'!P4:P38,H2,1)</f>
        <v/>
      </c>
      <c r="F6" s="508"/>
      <c r="G6" s="508"/>
      <c r="H6" s="508"/>
      <c r="I6" s="508"/>
      <c r="M6" s="78"/>
      <c r="N6" s="196"/>
      <c r="O6" s="196"/>
      <c r="P6" s="78"/>
      <c r="Q6" s="78"/>
      <c r="R6" s="78"/>
    </row>
    <row r="7" spans="1:21" s="113" customFormat="1" ht="117" customHeight="1">
      <c r="A7" s="468" t="s">
        <v>282</v>
      </c>
      <c r="B7" s="468"/>
      <c r="C7" s="468"/>
      <c r="D7" s="142" t="str">
        <f>INDEX('Социально-коммуникативное разви'!AB5:AB37,H2,1)</f>
        <v/>
      </c>
      <c r="E7" s="198" t="str">
        <f>INDEX('целевые ориентиры_сводная'!AA4:AA38,H2,1)</f>
        <v/>
      </c>
      <c r="F7" s="508"/>
      <c r="G7" s="508"/>
      <c r="H7" s="508"/>
      <c r="I7" s="508"/>
      <c r="M7" s="196"/>
      <c r="N7" s="196"/>
      <c r="O7" s="196"/>
      <c r="P7" s="78"/>
      <c r="Q7" s="78"/>
      <c r="R7" s="78"/>
    </row>
    <row r="8" spans="1:21" s="113" customFormat="1" ht="74.25" customHeight="1">
      <c r="A8" s="468" t="s">
        <v>346</v>
      </c>
      <c r="B8" s="468"/>
      <c r="C8" s="468"/>
      <c r="D8" s="142" t="str">
        <f>INDEX('Социально-коммуникативное разви'!AN5:AN37,H2,1)</f>
        <v/>
      </c>
      <c r="E8" s="197" t="str">
        <f>INDEX('целевые ориентиры_сводная'!AJ4:AJ38,H2,1)</f>
        <v/>
      </c>
      <c r="F8" s="508"/>
      <c r="G8" s="508"/>
      <c r="H8" s="508"/>
      <c r="I8" s="508"/>
      <c r="M8" s="196"/>
      <c r="N8" s="196"/>
      <c r="O8" s="196"/>
      <c r="P8" s="78"/>
      <c r="Q8" s="78"/>
      <c r="R8" s="78"/>
    </row>
    <row r="9" spans="1:21" s="113" customFormat="1" ht="87" customHeight="1">
      <c r="A9" s="504" t="s">
        <v>285</v>
      </c>
      <c r="B9" s="504"/>
      <c r="C9" s="504"/>
      <c r="D9" s="142" t="str">
        <f>INDEX('Познавательное развитие'!G5:G37,H2,1)</f>
        <v/>
      </c>
      <c r="E9" s="197" t="str">
        <f>INDEX('целевые ориентиры_сводная'!AU4:AU38,H2,1)</f>
        <v/>
      </c>
      <c r="F9" s="503"/>
      <c r="G9" s="503"/>
      <c r="H9" s="503"/>
      <c r="I9" s="503"/>
    </row>
    <row r="10" spans="1:21" s="113" customFormat="1" ht="44.25" customHeight="1">
      <c r="A10" s="515" t="s">
        <v>344</v>
      </c>
      <c r="B10" s="516"/>
      <c r="C10" s="517"/>
      <c r="D10" s="142" t="str">
        <f>INDEX('Познавательное развитие'!N5:N37,H2,1)</f>
        <v/>
      </c>
      <c r="E10" s="197" t="str">
        <f>INDEX('целевые ориентиры_сводная'!BG4:BG38,H2,1)</f>
        <v/>
      </c>
      <c r="F10" s="503"/>
      <c r="G10" s="503"/>
      <c r="H10" s="503"/>
      <c r="I10" s="503"/>
    </row>
    <row r="11" spans="1:21" s="113" customFormat="1" ht="67.5" customHeight="1">
      <c r="A11" s="468" t="s">
        <v>287</v>
      </c>
      <c r="B11" s="468"/>
      <c r="C11" s="468"/>
      <c r="D11" s="143" t="str">
        <f>INDEX('Познавательное развитие'!Q5:Q37,H2,1)</f>
        <v/>
      </c>
      <c r="E11" s="197" t="str">
        <f>INDEX('целевые ориентиры_сводная'!CB4:CB38,H2,1)</f>
        <v/>
      </c>
      <c r="F11" s="503"/>
      <c r="G11" s="503"/>
      <c r="H11" s="503"/>
      <c r="I11" s="503"/>
    </row>
    <row r="12" spans="1:21" s="113" customFormat="1" ht="138" customHeight="1">
      <c r="A12" s="504" t="s">
        <v>345</v>
      </c>
      <c r="B12" s="504"/>
      <c r="C12" s="504"/>
      <c r="D12" s="143" t="str">
        <f>INDEX('Познавательное развитие'!X5:X37,H2,1)</f>
        <v/>
      </c>
      <c r="E12" s="197" t="str">
        <f>INDEX('целевые ориентиры_сводная'!DI4:DI38,H2,1)</f>
        <v/>
      </c>
      <c r="F12" s="503"/>
      <c r="G12" s="503"/>
      <c r="H12" s="503"/>
      <c r="I12" s="503"/>
    </row>
    <row r="13" spans="1:21" s="113" customFormat="1" ht="30.75" customHeight="1">
      <c r="A13" s="77"/>
      <c r="C13" s="189"/>
      <c r="D13" s="79"/>
      <c r="E13" s="77"/>
      <c r="F13" s="77"/>
      <c r="G13" s="77"/>
      <c r="H13" s="80"/>
      <c r="I13" s="80"/>
    </row>
    <row r="14" spans="1:21" s="113" customFormat="1" ht="36.75" customHeight="1">
      <c r="A14" s="513"/>
      <c r="B14" s="513"/>
      <c r="C14" s="79"/>
      <c r="D14" s="79"/>
      <c r="E14" s="77"/>
      <c r="F14" s="77"/>
      <c r="G14" s="77"/>
      <c r="H14" s="80"/>
      <c r="I14" s="80"/>
    </row>
    <row r="15" spans="1:21" s="113" customFormat="1" ht="15.75">
      <c r="A15" s="510"/>
      <c r="B15" s="510"/>
      <c r="C15" s="79"/>
      <c r="D15" s="79"/>
      <c r="E15" s="77"/>
      <c r="F15" s="81"/>
      <c r="G15" s="81"/>
      <c r="H15" s="81"/>
      <c r="I15" s="80"/>
    </row>
    <row r="16" spans="1:21" s="113" customFormat="1" ht="15.75">
      <c r="A16" s="510"/>
      <c r="B16" s="510"/>
      <c r="C16" s="79"/>
      <c r="D16" s="79"/>
      <c r="E16" s="81"/>
      <c r="F16" s="81"/>
      <c r="G16" s="81"/>
      <c r="H16" s="81"/>
      <c r="I16" s="81"/>
    </row>
    <row r="17" spans="1:9" s="113" customFormat="1" ht="15.75">
      <c r="A17" s="510"/>
      <c r="B17" s="510"/>
      <c r="C17" s="79"/>
      <c r="D17" s="79"/>
      <c r="E17" s="81"/>
      <c r="F17" s="81"/>
      <c r="G17" s="81"/>
      <c r="H17" s="81"/>
      <c r="I17" s="81"/>
    </row>
    <row r="18" spans="1:9" s="113" customFormat="1" ht="15.75">
      <c r="A18" s="511"/>
      <c r="B18" s="511"/>
      <c r="C18" s="79"/>
      <c r="D18" s="81"/>
      <c r="E18" s="81"/>
      <c r="F18" s="187"/>
      <c r="G18" s="187"/>
      <c r="H18" s="81"/>
      <c r="I18" s="81"/>
    </row>
    <row r="19" spans="1:9" s="113" customFormat="1" ht="15.75">
      <c r="A19" s="509"/>
      <c r="B19" s="509"/>
      <c r="C19" s="79"/>
      <c r="D19" s="187"/>
      <c r="E19" s="187"/>
      <c r="F19" s="188"/>
      <c r="G19" s="188"/>
      <c r="H19" s="81"/>
      <c r="I19" s="81"/>
    </row>
    <row r="20" spans="1:9" s="113" customFormat="1" ht="15.75">
      <c r="A20" s="509"/>
      <c r="B20" s="509"/>
      <c r="C20" s="79"/>
      <c r="D20" s="78"/>
      <c r="E20" s="188"/>
      <c r="F20" s="78"/>
      <c r="G20" s="78"/>
      <c r="H20" s="81"/>
      <c r="I20" s="81"/>
    </row>
    <row r="21" spans="1:9" s="113" customFormat="1" ht="15.75">
      <c r="A21" s="509"/>
      <c r="B21" s="509"/>
      <c r="C21" s="81"/>
      <c r="D21" s="78"/>
      <c r="E21" s="78"/>
      <c r="F21" s="78"/>
      <c r="G21" s="78"/>
      <c r="H21" s="81"/>
      <c r="I21" s="81"/>
    </row>
    <row r="22" spans="1:9" s="113" customFormat="1" ht="15.75">
      <c r="A22" s="509"/>
      <c r="B22" s="509"/>
      <c r="C22" s="509"/>
      <c r="D22" s="78"/>
      <c r="E22" s="78"/>
      <c r="F22" s="78"/>
      <c r="G22" s="78"/>
      <c r="H22" s="81"/>
      <c r="I22" s="81"/>
    </row>
    <row r="23" spans="1:9" s="113" customFormat="1" ht="15.75">
      <c r="A23" s="512"/>
      <c r="B23" s="512"/>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14"/>
      <c r="B30" s="514"/>
      <c r="C30" s="514"/>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44"/>
      <c r="B37" s="444"/>
      <c r="C37" s="444"/>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7"/>
      <c r="B53" s="367"/>
      <c r="C53" s="367"/>
    </row>
    <row r="54" spans="1:4">
      <c r="A54" s="122"/>
      <c r="B54" s="122"/>
    </row>
  </sheetData>
  <sheetProtection password="CC6F" sheet="1" objects="1" scenarios="1" selectLockedCells="1"/>
  <mergeCells count="29">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 ref="F9:I12"/>
    <mergeCell ref="A9:C9"/>
    <mergeCell ref="A7:C7"/>
    <mergeCell ref="A12:C12"/>
    <mergeCell ref="S2:U2"/>
    <mergeCell ref="P2:R2"/>
    <mergeCell ref="A8:C8"/>
    <mergeCell ref="A6:C6"/>
    <mergeCell ref="A4:G4"/>
    <mergeCell ref="B5:E5"/>
    <mergeCell ref="A2:F2"/>
    <mergeCell ref="A3:G3"/>
    <mergeCell ref="F6:I8"/>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21" t="s">
        <v>12</v>
      </c>
      <c r="B1" s="521"/>
      <c r="C1" s="521"/>
      <c r="D1" s="521" t="s">
        <v>68</v>
      </c>
      <c r="E1" s="521"/>
      <c r="F1" s="521"/>
      <c r="G1" s="521" t="s">
        <v>67</v>
      </c>
      <c r="H1" s="521"/>
      <c r="I1" s="521"/>
      <c r="J1" s="521" t="s">
        <v>87</v>
      </c>
      <c r="K1" s="521"/>
      <c r="L1" s="521"/>
      <c r="M1" s="518" t="s">
        <v>107</v>
      </c>
      <c r="N1" s="519"/>
      <c r="O1" s="520"/>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9"/>
    </sheetView>
  </sheetViews>
  <sheetFormatPr defaultColWidth="9.140625" defaultRowHeight="15"/>
  <cols>
    <col min="1" max="1" width="9.140625" style="82"/>
    <col min="2" max="2" width="22.5703125" style="82" customWidth="1"/>
    <col min="3" max="16384" width="9.140625" style="82"/>
  </cols>
  <sheetData>
    <row r="1" spans="1:41">
      <c r="A1" s="367" t="s">
        <v>123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row>
    <row r="2" spans="1:41" ht="23.25" customHeight="1">
      <c r="A2" s="375" t="s">
        <v>127</v>
      </c>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6"/>
      <c r="AM2" s="376"/>
      <c r="AN2" s="376"/>
    </row>
    <row r="3" spans="1:41" ht="27.75" customHeight="1">
      <c r="A3" s="374" t="str">
        <f>список!A1</f>
        <v>№</v>
      </c>
      <c r="B3" s="381" t="str">
        <f>список!B1</f>
        <v>Фамилия, имя воспитанника</v>
      </c>
      <c r="C3" s="384" t="str">
        <f>список!C1</f>
        <v xml:space="preserve">дата </v>
      </c>
      <c r="D3" s="365" t="s">
        <v>124</v>
      </c>
      <c r="E3" s="365"/>
      <c r="F3" s="365"/>
      <c r="G3" s="365"/>
      <c r="H3" s="365"/>
      <c r="I3" s="379"/>
      <c r="J3" s="379"/>
      <c r="K3" s="379"/>
      <c r="L3" s="379"/>
      <c r="M3" s="379"/>
      <c r="N3" s="379"/>
      <c r="O3" s="380"/>
      <c r="P3" s="365" t="s">
        <v>125</v>
      </c>
      <c r="Q3" s="365"/>
      <c r="R3" s="365"/>
      <c r="S3" s="365" t="s">
        <v>139</v>
      </c>
      <c r="T3" s="365"/>
      <c r="U3" s="365"/>
      <c r="V3" s="365"/>
      <c r="W3" s="365"/>
      <c r="X3" s="365"/>
      <c r="Y3" s="365"/>
      <c r="Z3" s="371" t="s">
        <v>126</v>
      </c>
      <c r="AA3" s="372"/>
      <c r="AB3" s="372"/>
      <c r="AC3" s="372"/>
      <c r="AD3" s="372"/>
      <c r="AE3" s="372"/>
      <c r="AF3" s="372"/>
      <c r="AG3" s="372"/>
      <c r="AH3" s="372"/>
      <c r="AI3" s="372"/>
      <c r="AJ3" s="372"/>
      <c r="AK3" s="372"/>
      <c r="AL3" s="372"/>
      <c r="AM3" s="372"/>
      <c r="AN3" s="373"/>
    </row>
    <row r="4" spans="1:41" ht="249" customHeight="1" thickBot="1">
      <c r="A4" s="383"/>
      <c r="B4" s="382"/>
      <c r="C4" s="385"/>
      <c r="D4" s="126" t="s">
        <v>190</v>
      </c>
      <c r="E4" s="127" t="s">
        <v>191</v>
      </c>
      <c r="F4" s="127" t="s">
        <v>193</v>
      </c>
      <c r="G4" s="374" t="s">
        <v>0</v>
      </c>
      <c r="H4" s="374"/>
      <c r="I4" s="127" t="s">
        <v>195</v>
      </c>
      <c r="J4" s="127" t="s">
        <v>196</v>
      </c>
      <c r="K4" s="127" t="s">
        <v>197</v>
      </c>
      <c r="L4" s="127" t="s">
        <v>198</v>
      </c>
      <c r="M4" s="127" t="s">
        <v>200</v>
      </c>
      <c r="N4" s="377" t="s">
        <v>0</v>
      </c>
      <c r="O4" s="378"/>
      <c r="P4" s="126" t="s">
        <v>201</v>
      </c>
      <c r="Q4" s="374" t="s">
        <v>0</v>
      </c>
      <c r="R4" s="374"/>
      <c r="S4" s="126" t="s">
        <v>203</v>
      </c>
      <c r="T4" s="127" t="s">
        <v>204</v>
      </c>
      <c r="U4" s="127" t="s">
        <v>311</v>
      </c>
      <c r="V4" s="127" t="s">
        <v>206</v>
      </c>
      <c r="W4" s="127" t="s">
        <v>312</v>
      </c>
      <c r="X4" s="374" t="s">
        <v>0</v>
      </c>
      <c r="Y4" s="374"/>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4" t="s">
        <v>0</v>
      </c>
      <c r="AN4" s="374"/>
    </row>
    <row r="5" spans="1:41">
      <c r="A5" s="82">
        <f>список!A2</f>
        <v>1</v>
      </c>
      <c r="B5" s="91" t="str">
        <f>IF(список!B2="","",список!B2)</f>
        <v/>
      </c>
      <c r="C5" s="91" t="str">
        <f>IF(список!C2="","",список!C2)</f>
        <v/>
      </c>
      <c r="D5" s="228"/>
      <c r="E5" s="233"/>
      <c r="F5" s="264"/>
      <c r="G5" s="265" t="str">
        <f>IF(D5="","",IF(E5="","",IF(F5="","",SUM(D5:F5)/3)))</f>
        <v/>
      </c>
      <c r="H5" s="266" t="str">
        <f>IF(G5="","",IF(G5&gt;1.5,"сформирован",IF(G5&lt;0.5,"не сформирован", "в стадии формирования")))</f>
        <v/>
      </c>
      <c r="I5" s="228"/>
      <c r="J5" s="233"/>
      <c r="K5" s="228"/>
      <c r="L5" s="233"/>
      <c r="M5" s="264"/>
      <c r="N5" s="265" t="str">
        <f>IF(I5="","",IF(J5="","",IF(K5="","",IF(L5="","",IF(M5="","",SUM(I5:M5)/5)))))</f>
        <v/>
      </c>
      <c r="O5" s="266" t="str">
        <f>IF(N5="","",IF(N5&gt;1.5,"сформирован",IF(N5&lt;0.5,"не сформирован","в стадии формирования")))</f>
        <v/>
      </c>
      <c r="P5" s="264"/>
      <c r="Q5" s="265" t="str">
        <f>IF(P5="","",SUM(P5:P5)/1)</f>
        <v/>
      </c>
      <c r="R5" s="266" t="str">
        <f>IF(Q5="","",IF(Q5&gt;1.5,"сформирован",IF(Q5&lt;0.5,"не сформирован", "в стадии формирования")))</f>
        <v/>
      </c>
      <c r="S5" s="228"/>
      <c r="T5" s="228"/>
      <c r="U5" s="233"/>
      <c r="V5" s="264"/>
      <c r="W5" s="233"/>
      <c r="X5" s="265" t="str">
        <f>IF(S5="","",IF(T5="","",IF(U5="","",IF(V5="","",IF(W5="","",SUM(S5:V5)/5)))))</f>
        <v/>
      </c>
      <c r="Y5" s="266" t="str">
        <f>IF(X5="","",IF(X5&gt;1.5,"сформирован",IF(X5&lt;0.5,"не сформирован", "в стадии формирования")))</f>
        <v/>
      </c>
      <c r="Z5" s="228"/>
      <c r="AA5" s="233"/>
      <c r="AB5" s="233"/>
      <c r="AC5" s="228"/>
      <c r="AD5" s="233"/>
      <c r="AE5" s="233"/>
      <c r="AF5" s="233"/>
      <c r="AG5" s="256"/>
      <c r="AH5" s="228"/>
      <c r="AI5" s="233"/>
      <c r="AJ5" s="233"/>
      <c r="AK5" s="233"/>
      <c r="AL5" s="256"/>
      <c r="AM5" s="265" t="str">
        <f>IF(Z5="","",IF(AA5="","",IF(AB5="","",IF(AC5="","",IF(AD5="","",IF(AF5="","",IF(AG5="","",IF(AH5="","",IF(AI5="","",IF(AJ5="","",IF(AK5="","",IF(AE5="","",IF(AL5="","",(SUM(Z5:AL5)/13))))))))))))))</f>
        <v/>
      </c>
      <c r="AN5" s="266"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0"/>
      <c r="E6" s="232"/>
      <c r="F6" s="258"/>
      <c r="G6" s="267" t="str">
        <f t="shared" ref="G6:G39" si="0">IF(D6="","",IF(E6="","",IF(F6="","",SUM(D6:F6)/3)))</f>
        <v/>
      </c>
      <c r="H6" s="268" t="str">
        <f t="shared" ref="H6:H39" si="1">IF(G6="","",IF(G6&gt;1.5,"сформирован",IF(G6&lt;0.5,"не сформирован", "в стадии формирования")))</f>
        <v/>
      </c>
      <c r="I6" s="230"/>
      <c r="J6" s="232"/>
      <c r="K6" s="230"/>
      <c r="L6" s="232"/>
      <c r="M6" s="258"/>
      <c r="N6" s="267" t="str">
        <f t="shared" ref="N6:N39" si="2">IF(I6="","",IF(J6="","",IF(K6="","",IF(L6="","",IF(M6="","",SUM(I6:M6)/5)))))</f>
        <v/>
      </c>
      <c r="O6" s="268" t="str">
        <f t="shared" ref="O6:O39" si="3">IF(N6="","",IF(N6&gt;1.5,"сформирован",IF(N6&lt;0.5,"не сформирован","в стадии формирования")))</f>
        <v/>
      </c>
      <c r="P6" s="258"/>
      <c r="Q6" s="267" t="str">
        <f t="shared" ref="Q6:Q39" si="4">IF(P6="","",SUM(P6:P6)/1)</f>
        <v/>
      </c>
      <c r="R6" s="268" t="str">
        <f t="shared" ref="R6:R39" si="5">IF(Q6="","",IF(Q6&gt;1.5,"сформирован",IF(Q6&lt;0.5,"не сформирован", "в стадии формирования")))</f>
        <v/>
      </c>
      <c r="S6" s="230"/>
      <c r="T6" s="230"/>
      <c r="U6" s="232"/>
      <c r="V6" s="258"/>
      <c r="W6" s="232"/>
      <c r="X6" s="267" t="str">
        <f t="shared" ref="X6:X39" si="6">IF(S6="","",IF(T6="","",IF(U6="","",IF(V6="","",IF(W6="","",SUM(S6:V6)/5)))))</f>
        <v/>
      </c>
      <c r="Y6" s="268" t="str">
        <f t="shared" ref="Y6:Y39" si="7">IF(X6="","",IF(X6&gt;1.5,"сформирован",IF(X6&lt;0.5,"не сформирован", "в стадии формирования")))</f>
        <v/>
      </c>
      <c r="Z6" s="230"/>
      <c r="AA6" s="232"/>
      <c r="AB6" s="232"/>
      <c r="AC6" s="230"/>
      <c r="AD6" s="234"/>
      <c r="AE6" s="234"/>
      <c r="AF6" s="232"/>
      <c r="AG6" s="257"/>
      <c r="AH6" s="230"/>
      <c r="AI6" s="234"/>
      <c r="AJ6" s="234"/>
      <c r="AK6" s="232"/>
      <c r="AL6" s="257"/>
      <c r="AM6" s="267" t="str">
        <f t="shared" ref="AM6:AM39" si="8">IF(Z6="","",IF(AA6="","",IF(AB6="","",IF(AC6="","",IF(AD6="","",IF(AF6="","",IF(AG6="","",IF(AH6="","",IF(AI6="","",IF(AJ6="","",IF(AK6="","",IF(AE6="","",IF(AL6="","",(SUM(Z6:AL6)/13))))))))))))))</f>
        <v/>
      </c>
      <c r="AN6" s="268"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0"/>
      <c r="E7" s="232"/>
      <c r="F7" s="258"/>
      <c r="G7" s="267" t="str">
        <f t="shared" si="0"/>
        <v/>
      </c>
      <c r="H7" s="268" t="str">
        <f t="shared" si="1"/>
        <v/>
      </c>
      <c r="I7" s="230"/>
      <c r="J7" s="232"/>
      <c r="K7" s="230"/>
      <c r="L7" s="232"/>
      <c r="M7" s="258"/>
      <c r="N7" s="267" t="str">
        <f t="shared" si="2"/>
        <v/>
      </c>
      <c r="O7" s="268" t="str">
        <f t="shared" si="3"/>
        <v/>
      </c>
      <c r="P7" s="258"/>
      <c r="Q7" s="267" t="str">
        <f t="shared" si="4"/>
        <v/>
      </c>
      <c r="R7" s="268" t="str">
        <f t="shared" si="5"/>
        <v/>
      </c>
      <c r="S7" s="230"/>
      <c r="T7" s="230"/>
      <c r="U7" s="232"/>
      <c r="V7" s="258"/>
      <c r="W7" s="232"/>
      <c r="X7" s="267" t="str">
        <f t="shared" si="6"/>
        <v/>
      </c>
      <c r="Y7" s="268" t="str">
        <f t="shared" si="7"/>
        <v/>
      </c>
      <c r="Z7" s="230"/>
      <c r="AA7" s="232"/>
      <c r="AB7" s="232"/>
      <c r="AC7" s="230"/>
      <c r="AD7" s="232"/>
      <c r="AE7" s="232"/>
      <c r="AF7" s="232"/>
      <c r="AG7" s="258"/>
      <c r="AH7" s="230"/>
      <c r="AI7" s="232"/>
      <c r="AJ7" s="232"/>
      <c r="AK7" s="232"/>
      <c r="AL7" s="258"/>
      <c r="AM7" s="267" t="str">
        <f t="shared" si="8"/>
        <v/>
      </c>
      <c r="AN7" s="268" t="str">
        <f t="shared" si="9"/>
        <v/>
      </c>
      <c r="AO7" s="114"/>
    </row>
    <row r="8" spans="1:41">
      <c r="A8" s="82">
        <f>список!A5</f>
        <v>4</v>
      </c>
      <c r="B8" s="91" t="str">
        <f>IF(список!B5="","",список!B5)</f>
        <v/>
      </c>
      <c r="C8" s="91">
        <f>IF(список!C5="","",список!C5)</f>
        <v>0</v>
      </c>
      <c r="D8" s="230"/>
      <c r="E8" s="232"/>
      <c r="F8" s="258"/>
      <c r="G8" s="267" t="str">
        <f t="shared" si="0"/>
        <v/>
      </c>
      <c r="H8" s="268" t="str">
        <f t="shared" si="1"/>
        <v/>
      </c>
      <c r="I8" s="230"/>
      <c r="J8" s="232"/>
      <c r="K8" s="230"/>
      <c r="L8" s="232"/>
      <c r="M8" s="258"/>
      <c r="N8" s="267" t="str">
        <f t="shared" si="2"/>
        <v/>
      </c>
      <c r="O8" s="268" t="str">
        <f t="shared" si="3"/>
        <v/>
      </c>
      <c r="P8" s="258"/>
      <c r="Q8" s="267" t="str">
        <f t="shared" si="4"/>
        <v/>
      </c>
      <c r="R8" s="268" t="str">
        <f t="shared" si="5"/>
        <v/>
      </c>
      <c r="S8" s="230"/>
      <c r="T8" s="230"/>
      <c r="U8" s="232"/>
      <c r="V8" s="258"/>
      <c r="W8" s="232"/>
      <c r="X8" s="267" t="str">
        <f t="shared" si="6"/>
        <v/>
      </c>
      <c r="Y8" s="268" t="str">
        <f t="shared" si="7"/>
        <v/>
      </c>
      <c r="Z8" s="230"/>
      <c r="AA8" s="232"/>
      <c r="AB8" s="232"/>
      <c r="AC8" s="230"/>
      <c r="AD8" s="232"/>
      <c r="AE8" s="232"/>
      <c r="AF8" s="232"/>
      <c r="AG8" s="258"/>
      <c r="AH8" s="230"/>
      <c r="AI8" s="232"/>
      <c r="AJ8" s="232"/>
      <c r="AK8" s="232"/>
      <c r="AL8" s="258"/>
      <c r="AM8" s="267" t="str">
        <f t="shared" si="8"/>
        <v/>
      </c>
      <c r="AN8" s="268" t="str">
        <f t="shared" si="9"/>
        <v/>
      </c>
      <c r="AO8" s="114"/>
    </row>
    <row r="9" spans="1:41">
      <c r="A9" s="82">
        <f>список!A6</f>
        <v>5</v>
      </c>
      <c r="B9" s="91" t="str">
        <f>IF(список!B6="","",список!B6)</f>
        <v/>
      </c>
      <c r="C9" s="91">
        <f>IF(список!C6="","",список!C6)</f>
        <v>0</v>
      </c>
      <c r="D9" s="230"/>
      <c r="E9" s="232"/>
      <c r="F9" s="258"/>
      <c r="G9" s="267" t="str">
        <f t="shared" si="0"/>
        <v/>
      </c>
      <c r="H9" s="268" t="str">
        <f t="shared" si="1"/>
        <v/>
      </c>
      <c r="I9" s="230"/>
      <c r="J9" s="232"/>
      <c r="K9" s="230"/>
      <c r="L9" s="232"/>
      <c r="M9" s="258"/>
      <c r="N9" s="267" t="str">
        <f t="shared" si="2"/>
        <v/>
      </c>
      <c r="O9" s="268" t="str">
        <f t="shared" si="3"/>
        <v/>
      </c>
      <c r="P9" s="258"/>
      <c r="Q9" s="267" t="str">
        <f t="shared" si="4"/>
        <v/>
      </c>
      <c r="R9" s="268" t="str">
        <f t="shared" si="5"/>
        <v/>
      </c>
      <c r="S9" s="230"/>
      <c r="T9" s="230"/>
      <c r="U9" s="232"/>
      <c r="V9" s="258"/>
      <c r="W9" s="232"/>
      <c r="X9" s="267" t="str">
        <f t="shared" si="6"/>
        <v/>
      </c>
      <c r="Y9" s="268" t="str">
        <f t="shared" si="7"/>
        <v/>
      </c>
      <c r="Z9" s="230"/>
      <c r="AA9" s="232"/>
      <c r="AB9" s="232"/>
      <c r="AC9" s="230"/>
      <c r="AD9" s="232"/>
      <c r="AE9" s="232"/>
      <c r="AF9" s="232"/>
      <c r="AG9" s="258"/>
      <c r="AH9" s="230"/>
      <c r="AI9" s="232"/>
      <c r="AJ9" s="232"/>
      <c r="AK9" s="232"/>
      <c r="AL9" s="258"/>
      <c r="AM9" s="267" t="str">
        <f t="shared" si="8"/>
        <v/>
      </c>
      <c r="AN9" s="268" t="str">
        <f t="shared" si="9"/>
        <v/>
      </c>
      <c r="AO9" s="114"/>
    </row>
    <row r="10" spans="1:41">
      <c r="A10" s="82">
        <f>список!A7</f>
        <v>6</v>
      </c>
      <c r="B10" s="91" t="str">
        <f>IF(список!B7="","",список!B7)</f>
        <v/>
      </c>
      <c r="C10" s="91">
        <f>IF(список!C7="","",список!C7)</f>
        <v>0</v>
      </c>
      <c r="D10" s="230"/>
      <c r="E10" s="232"/>
      <c r="F10" s="258"/>
      <c r="G10" s="267" t="str">
        <f t="shared" si="0"/>
        <v/>
      </c>
      <c r="H10" s="268" t="str">
        <f t="shared" si="1"/>
        <v/>
      </c>
      <c r="I10" s="230"/>
      <c r="J10" s="232"/>
      <c r="K10" s="230"/>
      <c r="L10" s="232"/>
      <c r="M10" s="258"/>
      <c r="N10" s="267" t="str">
        <f t="shared" si="2"/>
        <v/>
      </c>
      <c r="O10" s="268" t="str">
        <f t="shared" si="3"/>
        <v/>
      </c>
      <c r="P10" s="258"/>
      <c r="Q10" s="267" t="str">
        <f t="shared" si="4"/>
        <v/>
      </c>
      <c r="R10" s="268" t="str">
        <f t="shared" si="5"/>
        <v/>
      </c>
      <c r="S10" s="230"/>
      <c r="T10" s="230"/>
      <c r="U10" s="232"/>
      <c r="V10" s="258"/>
      <c r="W10" s="232"/>
      <c r="X10" s="267" t="str">
        <f t="shared" si="6"/>
        <v/>
      </c>
      <c r="Y10" s="268" t="str">
        <f t="shared" si="7"/>
        <v/>
      </c>
      <c r="Z10" s="230"/>
      <c r="AA10" s="232"/>
      <c r="AB10" s="232"/>
      <c r="AC10" s="230"/>
      <c r="AD10" s="232"/>
      <c r="AE10" s="232"/>
      <c r="AF10" s="232"/>
      <c r="AG10" s="257"/>
      <c r="AH10" s="230"/>
      <c r="AI10" s="232"/>
      <c r="AJ10" s="232"/>
      <c r="AK10" s="232"/>
      <c r="AL10" s="257"/>
      <c r="AM10" s="267" t="str">
        <f t="shared" si="8"/>
        <v/>
      </c>
      <c r="AN10" s="268" t="str">
        <f t="shared" si="9"/>
        <v/>
      </c>
      <c r="AO10" s="114"/>
    </row>
    <row r="11" spans="1:41">
      <c r="A11" s="82">
        <f>список!A8</f>
        <v>7</v>
      </c>
      <c r="B11" s="91" t="str">
        <f>IF(список!B8="","",список!B8)</f>
        <v/>
      </c>
      <c r="C11" s="91">
        <f>IF(список!C8="","",список!C8)</f>
        <v>0</v>
      </c>
      <c r="D11" s="230"/>
      <c r="E11" s="232"/>
      <c r="F11" s="258"/>
      <c r="G11" s="267" t="str">
        <f t="shared" si="0"/>
        <v/>
      </c>
      <c r="H11" s="268" t="str">
        <f t="shared" si="1"/>
        <v/>
      </c>
      <c r="I11" s="230"/>
      <c r="J11" s="232"/>
      <c r="K11" s="230"/>
      <c r="L11" s="232"/>
      <c r="M11" s="258"/>
      <c r="N11" s="267" t="str">
        <f t="shared" si="2"/>
        <v/>
      </c>
      <c r="O11" s="268" t="str">
        <f t="shared" si="3"/>
        <v/>
      </c>
      <c r="P11" s="258"/>
      <c r="Q11" s="267" t="str">
        <f t="shared" si="4"/>
        <v/>
      </c>
      <c r="R11" s="268" t="str">
        <f t="shared" si="5"/>
        <v/>
      </c>
      <c r="S11" s="230"/>
      <c r="T11" s="230"/>
      <c r="U11" s="232"/>
      <c r="V11" s="258"/>
      <c r="W11" s="232"/>
      <c r="X11" s="267" t="str">
        <f t="shared" si="6"/>
        <v/>
      </c>
      <c r="Y11" s="268" t="str">
        <f t="shared" si="7"/>
        <v/>
      </c>
      <c r="Z11" s="230"/>
      <c r="AA11" s="232"/>
      <c r="AB11" s="232"/>
      <c r="AC11" s="230"/>
      <c r="AD11" s="232"/>
      <c r="AE11" s="232"/>
      <c r="AF11" s="232"/>
      <c r="AG11" s="257"/>
      <c r="AH11" s="230"/>
      <c r="AI11" s="232"/>
      <c r="AJ11" s="232"/>
      <c r="AK11" s="232"/>
      <c r="AL11" s="257"/>
      <c r="AM11" s="267" t="str">
        <f t="shared" si="8"/>
        <v/>
      </c>
      <c r="AN11" s="268" t="str">
        <f t="shared" si="9"/>
        <v/>
      </c>
      <c r="AO11" s="114"/>
    </row>
    <row r="12" spans="1:41">
      <c r="A12" s="82">
        <f>список!A9</f>
        <v>8</v>
      </c>
      <c r="B12" s="91" t="str">
        <f>IF(список!B9="","",список!B9)</f>
        <v/>
      </c>
      <c r="C12" s="91">
        <f>IF(список!C9="","",список!C9)</f>
        <v>0</v>
      </c>
      <c r="D12" s="230"/>
      <c r="E12" s="232"/>
      <c r="F12" s="258"/>
      <c r="G12" s="267" t="str">
        <f t="shared" si="0"/>
        <v/>
      </c>
      <c r="H12" s="268" t="str">
        <f t="shared" si="1"/>
        <v/>
      </c>
      <c r="I12" s="230"/>
      <c r="J12" s="232"/>
      <c r="K12" s="230"/>
      <c r="L12" s="232"/>
      <c r="M12" s="258"/>
      <c r="N12" s="267" t="str">
        <f t="shared" si="2"/>
        <v/>
      </c>
      <c r="O12" s="268" t="str">
        <f t="shared" si="3"/>
        <v/>
      </c>
      <c r="P12" s="258"/>
      <c r="Q12" s="267" t="str">
        <f t="shared" si="4"/>
        <v/>
      </c>
      <c r="R12" s="268" t="str">
        <f t="shared" si="5"/>
        <v/>
      </c>
      <c r="S12" s="230"/>
      <c r="T12" s="230"/>
      <c r="U12" s="232"/>
      <c r="V12" s="258"/>
      <c r="W12" s="232"/>
      <c r="X12" s="267" t="str">
        <f t="shared" si="6"/>
        <v/>
      </c>
      <c r="Y12" s="268" t="str">
        <f t="shared" si="7"/>
        <v/>
      </c>
      <c r="Z12" s="230"/>
      <c r="AA12" s="232"/>
      <c r="AB12" s="232"/>
      <c r="AC12" s="230"/>
      <c r="AD12" s="232"/>
      <c r="AE12" s="232"/>
      <c r="AF12" s="232"/>
      <c r="AG12" s="257"/>
      <c r="AH12" s="230"/>
      <c r="AI12" s="232"/>
      <c r="AJ12" s="232"/>
      <c r="AK12" s="232"/>
      <c r="AL12" s="257"/>
      <c r="AM12" s="267" t="str">
        <f t="shared" si="8"/>
        <v/>
      </c>
      <c r="AN12" s="268" t="str">
        <f t="shared" si="9"/>
        <v/>
      </c>
      <c r="AO12" s="114"/>
    </row>
    <row r="13" spans="1:41">
      <c r="A13" s="82">
        <f>список!A10</f>
        <v>9</v>
      </c>
      <c r="B13" s="91" t="str">
        <f>IF(список!B10="","",список!B10)</f>
        <v/>
      </c>
      <c r="C13" s="91">
        <f>IF(список!C10="","",список!C10)</f>
        <v>0</v>
      </c>
      <c r="D13" s="230"/>
      <c r="E13" s="232"/>
      <c r="F13" s="258"/>
      <c r="G13" s="267" t="str">
        <f t="shared" si="0"/>
        <v/>
      </c>
      <c r="H13" s="268" t="str">
        <f t="shared" si="1"/>
        <v/>
      </c>
      <c r="I13" s="230"/>
      <c r="J13" s="232"/>
      <c r="K13" s="230"/>
      <c r="L13" s="232"/>
      <c r="M13" s="258"/>
      <c r="N13" s="267" t="str">
        <f t="shared" si="2"/>
        <v/>
      </c>
      <c r="O13" s="268" t="str">
        <f t="shared" si="3"/>
        <v/>
      </c>
      <c r="P13" s="258"/>
      <c r="Q13" s="267" t="str">
        <f t="shared" si="4"/>
        <v/>
      </c>
      <c r="R13" s="268" t="str">
        <f t="shared" si="5"/>
        <v/>
      </c>
      <c r="S13" s="230"/>
      <c r="T13" s="230"/>
      <c r="U13" s="232"/>
      <c r="V13" s="258"/>
      <c r="W13" s="232"/>
      <c r="X13" s="267" t="str">
        <f t="shared" si="6"/>
        <v/>
      </c>
      <c r="Y13" s="268" t="str">
        <f t="shared" si="7"/>
        <v/>
      </c>
      <c r="Z13" s="230"/>
      <c r="AA13" s="232"/>
      <c r="AB13" s="232"/>
      <c r="AC13" s="230"/>
      <c r="AD13" s="232"/>
      <c r="AE13" s="232"/>
      <c r="AF13" s="232"/>
      <c r="AG13" s="257"/>
      <c r="AH13" s="230"/>
      <c r="AI13" s="232"/>
      <c r="AJ13" s="232"/>
      <c r="AK13" s="232"/>
      <c r="AL13" s="257"/>
      <c r="AM13" s="267" t="str">
        <f t="shared" si="8"/>
        <v/>
      </c>
      <c r="AN13" s="268" t="str">
        <f t="shared" si="9"/>
        <v/>
      </c>
      <c r="AO13" s="114"/>
    </row>
    <row r="14" spans="1:41">
      <c r="A14" s="82">
        <f>список!A11</f>
        <v>10</v>
      </c>
      <c r="B14" s="91" t="str">
        <f>IF(список!B11="","",список!B11)</f>
        <v/>
      </c>
      <c r="C14" s="91">
        <f>IF(список!C11="","",список!C11)</f>
        <v>0</v>
      </c>
      <c r="D14" s="230"/>
      <c r="E14" s="232"/>
      <c r="F14" s="258"/>
      <c r="G14" s="267" t="str">
        <f t="shared" si="0"/>
        <v/>
      </c>
      <c r="H14" s="268" t="str">
        <f t="shared" si="1"/>
        <v/>
      </c>
      <c r="I14" s="230"/>
      <c r="J14" s="232"/>
      <c r="K14" s="230"/>
      <c r="L14" s="232"/>
      <c r="M14" s="258"/>
      <c r="N14" s="267" t="str">
        <f t="shared" si="2"/>
        <v/>
      </c>
      <c r="O14" s="268" t="str">
        <f t="shared" si="3"/>
        <v/>
      </c>
      <c r="P14" s="258"/>
      <c r="Q14" s="267" t="str">
        <f t="shared" si="4"/>
        <v/>
      </c>
      <c r="R14" s="268" t="str">
        <f t="shared" si="5"/>
        <v/>
      </c>
      <c r="S14" s="230"/>
      <c r="T14" s="230"/>
      <c r="U14" s="232"/>
      <c r="V14" s="258"/>
      <c r="W14" s="232"/>
      <c r="X14" s="267" t="str">
        <f t="shared" si="6"/>
        <v/>
      </c>
      <c r="Y14" s="268" t="str">
        <f t="shared" si="7"/>
        <v/>
      </c>
      <c r="Z14" s="230"/>
      <c r="AA14" s="232"/>
      <c r="AB14" s="232"/>
      <c r="AC14" s="230"/>
      <c r="AD14" s="232"/>
      <c r="AE14" s="232"/>
      <c r="AF14" s="232"/>
      <c r="AG14" s="257"/>
      <c r="AH14" s="230"/>
      <c r="AI14" s="232"/>
      <c r="AJ14" s="232"/>
      <c r="AK14" s="232"/>
      <c r="AL14" s="257"/>
      <c r="AM14" s="267" t="str">
        <f t="shared" si="8"/>
        <v/>
      </c>
      <c r="AN14" s="268" t="str">
        <f t="shared" si="9"/>
        <v/>
      </c>
      <c r="AO14" s="114"/>
    </row>
    <row r="15" spans="1:41">
      <c r="A15" s="82">
        <f>список!A12</f>
        <v>11</v>
      </c>
      <c r="B15" s="91" t="str">
        <f>IF(список!B12="","",список!B12)</f>
        <v/>
      </c>
      <c r="C15" s="91">
        <f>IF(список!C12="","",список!C12)</f>
        <v>0</v>
      </c>
      <c r="D15" s="230"/>
      <c r="E15" s="232"/>
      <c r="F15" s="258"/>
      <c r="G15" s="267" t="str">
        <f t="shared" si="0"/>
        <v/>
      </c>
      <c r="H15" s="268" t="str">
        <f t="shared" si="1"/>
        <v/>
      </c>
      <c r="I15" s="230"/>
      <c r="J15" s="232"/>
      <c r="K15" s="230"/>
      <c r="L15" s="232"/>
      <c r="M15" s="258"/>
      <c r="N15" s="267" t="str">
        <f t="shared" si="2"/>
        <v/>
      </c>
      <c r="O15" s="268" t="str">
        <f t="shared" si="3"/>
        <v/>
      </c>
      <c r="P15" s="258"/>
      <c r="Q15" s="267" t="str">
        <f t="shared" si="4"/>
        <v/>
      </c>
      <c r="R15" s="268" t="str">
        <f t="shared" si="5"/>
        <v/>
      </c>
      <c r="S15" s="230"/>
      <c r="T15" s="230"/>
      <c r="U15" s="232"/>
      <c r="V15" s="258"/>
      <c r="W15" s="232"/>
      <c r="X15" s="267" t="str">
        <f t="shared" si="6"/>
        <v/>
      </c>
      <c r="Y15" s="268" t="str">
        <f t="shared" si="7"/>
        <v/>
      </c>
      <c r="Z15" s="230"/>
      <c r="AA15" s="232"/>
      <c r="AB15" s="232"/>
      <c r="AC15" s="230"/>
      <c r="AD15" s="232"/>
      <c r="AE15" s="232"/>
      <c r="AF15" s="232"/>
      <c r="AG15" s="258"/>
      <c r="AH15" s="230"/>
      <c r="AI15" s="232"/>
      <c r="AJ15" s="232"/>
      <c r="AK15" s="232"/>
      <c r="AL15" s="258"/>
      <c r="AM15" s="267" t="str">
        <f t="shared" si="8"/>
        <v/>
      </c>
      <c r="AN15" s="268" t="str">
        <f t="shared" si="9"/>
        <v/>
      </c>
      <c r="AO15" s="114"/>
    </row>
    <row r="16" spans="1:41">
      <c r="A16" s="82">
        <f>список!A13</f>
        <v>12</v>
      </c>
      <c r="B16" s="91" t="str">
        <f>IF(список!B13="","",список!B13)</f>
        <v/>
      </c>
      <c r="C16" s="91">
        <f>IF(список!C13="","",список!C13)</f>
        <v>0</v>
      </c>
      <c r="D16" s="230"/>
      <c r="E16" s="232"/>
      <c r="F16" s="258"/>
      <c r="G16" s="267" t="str">
        <f t="shared" si="0"/>
        <v/>
      </c>
      <c r="H16" s="268" t="str">
        <f t="shared" si="1"/>
        <v/>
      </c>
      <c r="I16" s="230"/>
      <c r="J16" s="232"/>
      <c r="K16" s="230"/>
      <c r="L16" s="232"/>
      <c r="M16" s="258"/>
      <c r="N16" s="267" t="str">
        <f t="shared" si="2"/>
        <v/>
      </c>
      <c r="O16" s="268" t="str">
        <f t="shared" si="3"/>
        <v/>
      </c>
      <c r="P16" s="258"/>
      <c r="Q16" s="267" t="str">
        <f t="shared" si="4"/>
        <v/>
      </c>
      <c r="R16" s="268" t="str">
        <f t="shared" si="5"/>
        <v/>
      </c>
      <c r="S16" s="230"/>
      <c r="T16" s="230"/>
      <c r="U16" s="232"/>
      <c r="V16" s="258"/>
      <c r="W16" s="232"/>
      <c r="X16" s="267" t="str">
        <f t="shared" si="6"/>
        <v/>
      </c>
      <c r="Y16" s="268" t="str">
        <f t="shared" si="7"/>
        <v/>
      </c>
      <c r="Z16" s="230"/>
      <c r="AA16" s="232"/>
      <c r="AB16" s="232"/>
      <c r="AC16" s="230"/>
      <c r="AD16" s="232"/>
      <c r="AE16" s="232"/>
      <c r="AF16" s="232"/>
      <c r="AG16" s="257"/>
      <c r="AH16" s="230"/>
      <c r="AI16" s="232"/>
      <c r="AJ16" s="232"/>
      <c r="AK16" s="232"/>
      <c r="AL16" s="257"/>
      <c r="AM16" s="267" t="str">
        <f t="shared" si="8"/>
        <v/>
      </c>
      <c r="AN16" s="268" t="str">
        <f t="shared" si="9"/>
        <v/>
      </c>
      <c r="AO16" s="114"/>
    </row>
    <row r="17" spans="1:41">
      <c r="A17" s="82">
        <f>список!A14</f>
        <v>13</v>
      </c>
      <c r="B17" s="91" t="str">
        <f>IF(список!B14="","",список!B14)</f>
        <v/>
      </c>
      <c r="C17" s="91">
        <f>IF(список!C14="","",список!C14)</f>
        <v>0</v>
      </c>
      <c r="D17" s="230"/>
      <c r="E17" s="232"/>
      <c r="F17" s="258"/>
      <c r="G17" s="267" t="str">
        <f t="shared" si="0"/>
        <v/>
      </c>
      <c r="H17" s="268" t="str">
        <f t="shared" si="1"/>
        <v/>
      </c>
      <c r="I17" s="230"/>
      <c r="J17" s="232"/>
      <c r="K17" s="230"/>
      <c r="L17" s="232"/>
      <c r="M17" s="258"/>
      <c r="N17" s="267" t="str">
        <f t="shared" si="2"/>
        <v/>
      </c>
      <c r="O17" s="268" t="str">
        <f t="shared" si="3"/>
        <v/>
      </c>
      <c r="P17" s="258"/>
      <c r="Q17" s="267" t="str">
        <f t="shared" si="4"/>
        <v/>
      </c>
      <c r="R17" s="268" t="str">
        <f t="shared" si="5"/>
        <v/>
      </c>
      <c r="S17" s="230"/>
      <c r="T17" s="230"/>
      <c r="U17" s="232"/>
      <c r="V17" s="258"/>
      <c r="W17" s="232"/>
      <c r="X17" s="267" t="str">
        <f t="shared" si="6"/>
        <v/>
      </c>
      <c r="Y17" s="268" t="str">
        <f t="shared" si="7"/>
        <v/>
      </c>
      <c r="Z17" s="230"/>
      <c r="AA17" s="232"/>
      <c r="AB17" s="232"/>
      <c r="AC17" s="230"/>
      <c r="AD17" s="232"/>
      <c r="AE17" s="232"/>
      <c r="AF17" s="232"/>
      <c r="AG17" s="258"/>
      <c r="AH17" s="230"/>
      <c r="AI17" s="232"/>
      <c r="AJ17" s="232"/>
      <c r="AK17" s="232"/>
      <c r="AL17" s="258"/>
      <c r="AM17" s="267" t="str">
        <f t="shared" si="8"/>
        <v/>
      </c>
      <c r="AN17" s="268" t="str">
        <f t="shared" si="9"/>
        <v/>
      </c>
      <c r="AO17" s="114"/>
    </row>
    <row r="18" spans="1:41">
      <c r="A18" s="82">
        <f>список!A15</f>
        <v>14</v>
      </c>
      <c r="B18" s="91" t="str">
        <f>IF(список!B15="","",список!B15)</f>
        <v/>
      </c>
      <c r="C18" s="91">
        <f>IF(список!C15="","",список!C15)</f>
        <v>0</v>
      </c>
      <c r="D18" s="230"/>
      <c r="E18" s="232"/>
      <c r="F18" s="258"/>
      <c r="G18" s="267" t="str">
        <f t="shared" si="0"/>
        <v/>
      </c>
      <c r="H18" s="268" t="str">
        <f t="shared" si="1"/>
        <v/>
      </c>
      <c r="I18" s="230"/>
      <c r="J18" s="232"/>
      <c r="K18" s="230"/>
      <c r="L18" s="232"/>
      <c r="M18" s="258"/>
      <c r="N18" s="267" t="str">
        <f t="shared" si="2"/>
        <v/>
      </c>
      <c r="O18" s="268" t="str">
        <f t="shared" si="3"/>
        <v/>
      </c>
      <c r="P18" s="258"/>
      <c r="Q18" s="267" t="str">
        <f t="shared" si="4"/>
        <v/>
      </c>
      <c r="R18" s="268" t="str">
        <f t="shared" si="5"/>
        <v/>
      </c>
      <c r="S18" s="230"/>
      <c r="T18" s="230"/>
      <c r="U18" s="232"/>
      <c r="V18" s="258"/>
      <c r="W18" s="232"/>
      <c r="X18" s="267" t="str">
        <f t="shared" si="6"/>
        <v/>
      </c>
      <c r="Y18" s="268" t="str">
        <f t="shared" si="7"/>
        <v/>
      </c>
      <c r="Z18" s="230"/>
      <c r="AA18" s="232"/>
      <c r="AB18" s="232"/>
      <c r="AC18" s="230"/>
      <c r="AD18" s="232"/>
      <c r="AE18" s="232"/>
      <c r="AF18" s="232"/>
      <c r="AG18" s="258"/>
      <c r="AH18" s="230"/>
      <c r="AI18" s="232"/>
      <c r="AJ18" s="232"/>
      <c r="AK18" s="232"/>
      <c r="AL18" s="258"/>
      <c r="AM18" s="267" t="str">
        <f t="shared" si="8"/>
        <v/>
      </c>
      <c r="AN18" s="268" t="str">
        <f t="shared" si="9"/>
        <v/>
      </c>
      <c r="AO18" s="114"/>
    </row>
    <row r="19" spans="1:41">
      <c r="A19" s="82">
        <f>список!A16</f>
        <v>15</v>
      </c>
      <c r="B19" s="91" t="str">
        <f>IF(список!B16="","",список!B16)</f>
        <v/>
      </c>
      <c r="C19" s="91">
        <f>IF(список!C16="","",список!C16)</f>
        <v>0</v>
      </c>
      <c r="D19" s="230"/>
      <c r="E19" s="232"/>
      <c r="F19" s="258"/>
      <c r="G19" s="267" t="str">
        <f t="shared" si="0"/>
        <v/>
      </c>
      <c r="H19" s="268" t="str">
        <f t="shared" si="1"/>
        <v/>
      </c>
      <c r="I19" s="230"/>
      <c r="J19" s="232"/>
      <c r="K19" s="230"/>
      <c r="L19" s="232"/>
      <c r="M19" s="258"/>
      <c r="N19" s="267" t="str">
        <f t="shared" si="2"/>
        <v/>
      </c>
      <c r="O19" s="268" t="str">
        <f t="shared" si="3"/>
        <v/>
      </c>
      <c r="P19" s="258"/>
      <c r="Q19" s="267" t="str">
        <f t="shared" si="4"/>
        <v/>
      </c>
      <c r="R19" s="268" t="str">
        <f t="shared" si="5"/>
        <v/>
      </c>
      <c r="S19" s="230"/>
      <c r="T19" s="230"/>
      <c r="U19" s="232"/>
      <c r="V19" s="258"/>
      <c r="W19" s="232"/>
      <c r="X19" s="267" t="str">
        <f t="shared" si="6"/>
        <v/>
      </c>
      <c r="Y19" s="268" t="str">
        <f t="shared" si="7"/>
        <v/>
      </c>
      <c r="Z19" s="230"/>
      <c r="AA19" s="232"/>
      <c r="AB19" s="232"/>
      <c r="AC19" s="230"/>
      <c r="AD19" s="232"/>
      <c r="AE19" s="232"/>
      <c r="AF19" s="232"/>
      <c r="AG19" s="258"/>
      <c r="AH19" s="230"/>
      <c r="AI19" s="232"/>
      <c r="AJ19" s="232"/>
      <c r="AK19" s="232"/>
      <c r="AL19" s="258"/>
      <c r="AM19" s="267" t="str">
        <f t="shared" si="8"/>
        <v/>
      </c>
      <c r="AN19" s="268" t="str">
        <f t="shared" si="9"/>
        <v/>
      </c>
      <c r="AO19" s="114"/>
    </row>
    <row r="20" spans="1:41">
      <c r="A20" s="82">
        <f>список!A17</f>
        <v>16</v>
      </c>
      <c r="B20" s="91" t="str">
        <f>IF(список!B17="","",список!B17)</f>
        <v/>
      </c>
      <c r="C20" s="91">
        <f>IF(список!C17="","",список!C17)</f>
        <v>0</v>
      </c>
      <c r="D20" s="230"/>
      <c r="E20" s="232"/>
      <c r="F20" s="258"/>
      <c r="G20" s="267" t="str">
        <f t="shared" si="0"/>
        <v/>
      </c>
      <c r="H20" s="268" t="str">
        <f t="shared" si="1"/>
        <v/>
      </c>
      <c r="I20" s="230"/>
      <c r="J20" s="232"/>
      <c r="K20" s="230"/>
      <c r="L20" s="232"/>
      <c r="M20" s="258"/>
      <c r="N20" s="267" t="str">
        <f t="shared" si="2"/>
        <v/>
      </c>
      <c r="O20" s="268" t="str">
        <f t="shared" si="3"/>
        <v/>
      </c>
      <c r="P20" s="258"/>
      <c r="Q20" s="267" t="str">
        <f t="shared" si="4"/>
        <v/>
      </c>
      <c r="R20" s="268" t="str">
        <f t="shared" si="5"/>
        <v/>
      </c>
      <c r="S20" s="230"/>
      <c r="T20" s="230"/>
      <c r="U20" s="232"/>
      <c r="V20" s="258"/>
      <c r="W20" s="232"/>
      <c r="X20" s="267" t="str">
        <f t="shared" si="6"/>
        <v/>
      </c>
      <c r="Y20" s="268" t="str">
        <f t="shared" si="7"/>
        <v/>
      </c>
      <c r="Z20" s="230"/>
      <c r="AA20" s="232"/>
      <c r="AB20" s="232"/>
      <c r="AC20" s="230"/>
      <c r="AD20" s="232"/>
      <c r="AE20" s="232"/>
      <c r="AF20" s="232"/>
      <c r="AG20" s="258"/>
      <c r="AH20" s="230"/>
      <c r="AI20" s="232"/>
      <c r="AJ20" s="232"/>
      <c r="AK20" s="232"/>
      <c r="AL20" s="258"/>
      <c r="AM20" s="267" t="str">
        <f t="shared" si="8"/>
        <v/>
      </c>
      <c r="AN20" s="268" t="str">
        <f t="shared" si="9"/>
        <v/>
      </c>
      <c r="AO20" s="114"/>
    </row>
    <row r="21" spans="1:41">
      <c r="A21" s="82">
        <f>список!A18</f>
        <v>17</v>
      </c>
      <c r="B21" s="91" t="str">
        <f>IF(список!B18="","",список!B18)</f>
        <v/>
      </c>
      <c r="C21" s="91">
        <f>IF(список!C18="","",список!C18)</f>
        <v>0</v>
      </c>
      <c r="D21" s="230"/>
      <c r="E21" s="232"/>
      <c r="F21" s="258"/>
      <c r="G21" s="267" t="str">
        <f t="shared" si="0"/>
        <v/>
      </c>
      <c r="H21" s="268" t="str">
        <f t="shared" si="1"/>
        <v/>
      </c>
      <c r="I21" s="230"/>
      <c r="J21" s="232"/>
      <c r="K21" s="230"/>
      <c r="L21" s="232"/>
      <c r="M21" s="258"/>
      <c r="N21" s="267" t="str">
        <f t="shared" si="2"/>
        <v/>
      </c>
      <c r="O21" s="268" t="str">
        <f t="shared" si="3"/>
        <v/>
      </c>
      <c r="P21" s="258"/>
      <c r="Q21" s="267" t="str">
        <f t="shared" si="4"/>
        <v/>
      </c>
      <c r="R21" s="268" t="str">
        <f t="shared" si="5"/>
        <v/>
      </c>
      <c r="S21" s="230"/>
      <c r="T21" s="230"/>
      <c r="U21" s="232"/>
      <c r="V21" s="258"/>
      <c r="W21" s="232"/>
      <c r="X21" s="267" t="str">
        <f t="shared" si="6"/>
        <v/>
      </c>
      <c r="Y21" s="268" t="str">
        <f t="shared" si="7"/>
        <v/>
      </c>
      <c r="Z21" s="230"/>
      <c r="AA21" s="232"/>
      <c r="AB21" s="232"/>
      <c r="AC21" s="230"/>
      <c r="AD21" s="232"/>
      <c r="AE21" s="232"/>
      <c r="AF21" s="232"/>
      <c r="AG21" s="258"/>
      <c r="AH21" s="230"/>
      <c r="AI21" s="232"/>
      <c r="AJ21" s="232"/>
      <c r="AK21" s="232"/>
      <c r="AL21" s="258"/>
      <c r="AM21" s="267" t="str">
        <f t="shared" si="8"/>
        <v/>
      </c>
      <c r="AN21" s="268" t="str">
        <f t="shared" si="9"/>
        <v/>
      </c>
      <c r="AO21" s="114"/>
    </row>
    <row r="22" spans="1:41">
      <c r="A22" s="82">
        <f>список!A19</f>
        <v>18</v>
      </c>
      <c r="B22" s="91" t="str">
        <f>IF(список!B19="","",список!B19)</f>
        <v/>
      </c>
      <c r="C22" s="91">
        <f>IF(список!C19="","",список!C19)</f>
        <v>0</v>
      </c>
      <c r="D22" s="230"/>
      <c r="E22" s="232"/>
      <c r="F22" s="258"/>
      <c r="G22" s="267" t="str">
        <f t="shared" si="0"/>
        <v/>
      </c>
      <c r="H22" s="268" t="str">
        <f t="shared" si="1"/>
        <v/>
      </c>
      <c r="I22" s="230"/>
      <c r="J22" s="232"/>
      <c r="K22" s="230"/>
      <c r="L22" s="232"/>
      <c r="M22" s="258"/>
      <c r="N22" s="267" t="str">
        <f t="shared" si="2"/>
        <v/>
      </c>
      <c r="O22" s="268" t="str">
        <f t="shared" si="3"/>
        <v/>
      </c>
      <c r="P22" s="258"/>
      <c r="Q22" s="267" t="str">
        <f t="shared" si="4"/>
        <v/>
      </c>
      <c r="R22" s="268" t="str">
        <f t="shared" si="5"/>
        <v/>
      </c>
      <c r="S22" s="230"/>
      <c r="T22" s="230"/>
      <c r="U22" s="232"/>
      <c r="V22" s="258"/>
      <c r="W22" s="232"/>
      <c r="X22" s="267" t="str">
        <f t="shared" si="6"/>
        <v/>
      </c>
      <c r="Y22" s="268" t="str">
        <f t="shared" si="7"/>
        <v/>
      </c>
      <c r="Z22" s="230"/>
      <c r="AA22" s="232"/>
      <c r="AB22" s="232"/>
      <c r="AC22" s="230"/>
      <c r="AD22" s="232"/>
      <c r="AE22" s="232"/>
      <c r="AF22" s="232"/>
      <c r="AG22" s="257"/>
      <c r="AH22" s="230"/>
      <c r="AI22" s="232"/>
      <c r="AJ22" s="232"/>
      <c r="AK22" s="232"/>
      <c r="AL22" s="257"/>
      <c r="AM22" s="267" t="str">
        <f t="shared" si="8"/>
        <v/>
      </c>
      <c r="AN22" s="268" t="str">
        <f t="shared" si="9"/>
        <v/>
      </c>
      <c r="AO22" s="114"/>
    </row>
    <row r="23" spans="1:41">
      <c r="A23" s="82">
        <f>список!A20</f>
        <v>19</v>
      </c>
      <c r="B23" s="91" t="str">
        <f>IF(список!B20="","",список!B20)</f>
        <v/>
      </c>
      <c r="C23" s="91">
        <f>IF(список!C20="","",список!C20)</f>
        <v>0</v>
      </c>
      <c r="D23" s="230"/>
      <c r="E23" s="232"/>
      <c r="F23" s="258"/>
      <c r="G23" s="267" t="str">
        <f t="shared" si="0"/>
        <v/>
      </c>
      <c r="H23" s="268" t="str">
        <f t="shared" si="1"/>
        <v/>
      </c>
      <c r="I23" s="230"/>
      <c r="J23" s="232"/>
      <c r="K23" s="230"/>
      <c r="L23" s="232"/>
      <c r="M23" s="258"/>
      <c r="N23" s="267" t="str">
        <f t="shared" si="2"/>
        <v/>
      </c>
      <c r="O23" s="268" t="str">
        <f t="shared" si="3"/>
        <v/>
      </c>
      <c r="P23" s="258"/>
      <c r="Q23" s="267" t="str">
        <f t="shared" si="4"/>
        <v/>
      </c>
      <c r="R23" s="268" t="str">
        <f t="shared" si="5"/>
        <v/>
      </c>
      <c r="S23" s="230"/>
      <c r="T23" s="230"/>
      <c r="U23" s="232"/>
      <c r="V23" s="258"/>
      <c r="W23" s="232"/>
      <c r="X23" s="267" t="str">
        <f t="shared" si="6"/>
        <v/>
      </c>
      <c r="Y23" s="268" t="str">
        <f t="shared" si="7"/>
        <v/>
      </c>
      <c r="Z23" s="230"/>
      <c r="AA23" s="232"/>
      <c r="AB23" s="232"/>
      <c r="AC23" s="230"/>
      <c r="AD23" s="232"/>
      <c r="AE23" s="232"/>
      <c r="AF23" s="232"/>
      <c r="AG23" s="258"/>
      <c r="AH23" s="230"/>
      <c r="AI23" s="232"/>
      <c r="AJ23" s="232"/>
      <c r="AK23" s="232"/>
      <c r="AL23" s="258"/>
      <c r="AM23" s="267" t="str">
        <f t="shared" si="8"/>
        <v/>
      </c>
      <c r="AN23" s="268" t="str">
        <f t="shared" si="9"/>
        <v/>
      </c>
      <c r="AO23" s="114"/>
    </row>
    <row r="24" spans="1:41">
      <c r="A24" s="82">
        <f>список!A21</f>
        <v>20</v>
      </c>
      <c r="B24" s="91" t="str">
        <f>IF(список!B21="","",список!B21)</f>
        <v/>
      </c>
      <c r="C24" s="91">
        <f>IF(список!C21="","",список!C21)</f>
        <v>0</v>
      </c>
      <c r="D24" s="230"/>
      <c r="E24" s="232"/>
      <c r="F24" s="258"/>
      <c r="G24" s="267" t="str">
        <f t="shared" si="0"/>
        <v/>
      </c>
      <c r="H24" s="268" t="str">
        <f t="shared" si="1"/>
        <v/>
      </c>
      <c r="I24" s="230"/>
      <c r="J24" s="232"/>
      <c r="K24" s="230"/>
      <c r="L24" s="232"/>
      <c r="M24" s="258"/>
      <c r="N24" s="267" t="str">
        <f t="shared" si="2"/>
        <v/>
      </c>
      <c r="O24" s="268" t="str">
        <f t="shared" si="3"/>
        <v/>
      </c>
      <c r="P24" s="258"/>
      <c r="Q24" s="267" t="str">
        <f t="shared" si="4"/>
        <v/>
      </c>
      <c r="R24" s="268" t="str">
        <f t="shared" si="5"/>
        <v/>
      </c>
      <c r="S24" s="230"/>
      <c r="T24" s="230"/>
      <c r="U24" s="232"/>
      <c r="V24" s="258"/>
      <c r="W24" s="232"/>
      <c r="X24" s="267" t="str">
        <f t="shared" si="6"/>
        <v/>
      </c>
      <c r="Y24" s="268" t="str">
        <f t="shared" si="7"/>
        <v/>
      </c>
      <c r="Z24" s="230"/>
      <c r="AA24" s="232"/>
      <c r="AB24" s="232"/>
      <c r="AC24" s="230"/>
      <c r="AD24" s="232"/>
      <c r="AE24" s="232"/>
      <c r="AF24" s="232"/>
      <c r="AG24" s="258"/>
      <c r="AH24" s="230"/>
      <c r="AI24" s="232"/>
      <c r="AJ24" s="232"/>
      <c r="AK24" s="232"/>
      <c r="AL24" s="258"/>
      <c r="AM24" s="267" t="str">
        <f t="shared" si="8"/>
        <v/>
      </c>
      <c r="AN24" s="268" t="str">
        <f t="shared" si="9"/>
        <v/>
      </c>
      <c r="AO24" s="114"/>
    </row>
    <row r="25" spans="1:41">
      <c r="A25" s="82">
        <f>список!A22</f>
        <v>21</v>
      </c>
      <c r="B25" s="91" t="str">
        <f>IF(список!B22="","",список!B22)</f>
        <v/>
      </c>
      <c r="C25" s="91">
        <f>IF(список!C22="","",список!C22)</f>
        <v>0</v>
      </c>
      <c r="D25" s="230"/>
      <c r="E25" s="232"/>
      <c r="F25" s="258"/>
      <c r="G25" s="267" t="str">
        <f t="shared" si="0"/>
        <v/>
      </c>
      <c r="H25" s="268" t="str">
        <f t="shared" si="1"/>
        <v/>
      </c>
      <c r="I25" s="230"/>
      <c r="J25" s="232"/>
      <c r="K25" s="230"/>
      <c r="L25" s="232"/>
      <c r="M25" s="258"/>
      <c r="N25" s="267" t="str">
        <f t="shared" si="2"/>
        <v/>
      </c>
      <c r="O25" s="268" t="str">
        <f t="shared" si="3"/>
        <v/>
      </c>
      <c r="P25" s="258"/>
      <c r="Q25" s="267" t="str">
        <f t="shared" si="4"/>
        <v/>
      </c>
      <c r="R25" s="268" t="str">
        <f t="shared" si="5"/>
        <v/>
      </c>
      <c r="S25" s="230"/>
      <c r="T25" s="230"/>
      <c r="U25" s="232"/>
      <c r="V25" s="258"/>
      <c r="W25" s="232"/>
      <c r="X25" s="267" t="str">
        <f t="shared" si="6"/>
        <v/>
      </c>
      <c r="Y25" s="268" t="str">
        <f t="shared" si="7"/>
        <v/>
      </c>
      <c r="Z25" s="230"/>
      <c r="AA25" s="232"/>
      <c r="AB25" s="232"/>
      <c r="AC25" s="230"/>
      <c r="AD25" s="232"/>
      <c r="AE25" s="232"/>
      <c r="AF25" s="232"/>
      <c r="AG25" s="257"/>
      <c r="AH25" s="230"/>
      <c r="AI25" s="232"/>
      <c r="AJ25" s="232"/>
      <c r="AK25" s="232"/>
      <c r="AL25" s="257"/>
      <c r="AM25" s="267" t="str">
        <f t="shared" si="8"/>
        <v/>
      </c>
      <c r="AN25" s="268" t="str">
        <f t="shared" si="9"/>
        <v/>
      </c>
      <c r="AO25" s="114"/>
    </row>
    <row r="26" spans="1:41">
      <c r="A26" s="82">
        <f>список!A23</f>
        <v>22</v>
      </c>
      <c r="B26" s="91" t="str">
        <f>IF(список!B23="","",список!B23)</f>
        <v/>
      </c>
      <c r="C26" s="91">
        <f>IF(список!C23="","",список!C23)</f>
        <v>0</v>
      </c>
      <c r="D26" s="230"/>
      <c r="E26" s="232"/>
      <c r="F26" s="258"/>
      <c r="G26" s="267" t="str">
        <f t="shared" si="0"/>
        <v/>
      </c>
      <c r="H26" s="268" t="str">
        <f t="shared" si="1"/>
        <v/>
      </c>
      <c r="I26" s="230"/>
      <c r="J26" s="232"/>
      <c r="K26" s="230"/>
      <c r="L26" s="232"/>
      <c r="M26" s="258"/>
      <c r="N26" s="267" t="str">
        <f t="shared" si="2"/>
        <v/>
      </c>
      <c r="O26" s="268" t="str">
        <f t="shared" si="3"/>
        <v/>
      </c>
      <c r="P26" s="258"/>
      <c r="Q26" s="267" t="str">
        <f t="shared" si="4"/>
        <v/>
      </c>
      <c r="R26" s="268" t="str">
        <f t="shared" si="5"/>
        <v/>
      </c>
      <c r="S26" s="230"/>
      <c r="T26" s="230"/>
      <c r="U26" s="232"/>
      <c r="V26" s="258"/>
      <c r="W26" s="232"/>
      <c r="X26" s="267" t="str">
        <f t="shared" si="6"/>
        <v/>
      </c>
      <c r="Y26" s="268" t="str">
        <f t="shared" si="7"/>
        <v/>
      </c>
      <c r="Z26" s="230"/>
      <c r="AA26" s="232"/>
      <c r="AB26" s="232"/>
      <c r="AC26" s="230"/>
      <c r="AD26" s="232"/>
      <c r="AE26" s="232"/>
      <c r="AF26" s="232"/>
      <c r="AG26" s="258"/>
      <c r="AH26" s="230"/>
      <c r="AI26" s="232"/>
      <c r="AJ26" s="232"/>
      <c r="AK26" s="232"/>
      <c r="AL26" s="258"/>
      <c r="AM26" s="267" t="str">
        <f t="shared" si="8"/>
        <v/>
      </c>
      <c r="AN26" s="268" t="str">
        <f t="shared" si="9"/>
        <v/>
      </c>
      <c r="AO26" s="114"/>
    </row>
    <row r="27" spans="1:41">
      <c r="A27" s="82">
        <f>список!A24</f>
        <v>23</v>
      </c>
      <c r="B27" s="91" t="str">
        <f>IF(список!B24="","",список!B24)</f>
        <v/>
      </c>
      <c r="C27" s="91">
        <f>IF(список!C24="","",список!C24)</f>
        <v>0</v>
      </c>
      <c r="D27" s="230"/>
      <c r="E27" s="232"/>
      <c r="F27" s="258"/>
      <c r="G27" s="267" t="str">
        <f t="shared" si="0"/>
        <v/>
      </c>
      <c r="H27" s="268" t="str">
        <f t="shared" si="1"/>
        <v/>
      </c>
      <c r="I27" s="230"/>
      <c r="J27" s="232"/>
      <c r="K27" s="230"/>
      <c r="L27" s="232"/>
      <c r="M27" s="258"/>
      <c r="N27" s="267" t="str">
        <f t="shared" si="2"/>
        <v/>
      </c>
      <c r="O27" s="268" t="str">
        <f t="shared" si="3"/>
        <v/>
      </c>
      <c r="P27" s="258"/>
      <c r="Q27" s="267" t="str">
        <f t="shared" si="4"/>
        <v/>
      </c>
      <c r="R27" s="268" t="str">
        <f t="shared" si="5"/>
        <v/>
      </c>
      <c r="S27" s="230"/>
      <c r="T27" s="230"/>
      <c r="U27" s="232"/>
      <c r="V27" s="258"/>
      <c r="W27" s="232"/>
      <c r="X27" s="267" t="str">
        <f t="shared" si="6"/>
        <v/>
      </c>
      <c r="Y27" s="268" t="str">
        <f t="shared" si="7"/>
        <v/>
      </c>
      <c r="Z27" s="230"/>
      <c r="AA27" s="232"/>
      <c r="AB27" s="232"/>
      <c r="AC27" s="230"/>
      <c r="AD27" s="232"/>
      <c r="AE27" s="232"/>
      <c r="AF27" s="232"/>
      <c r="AG27" s="258"/>
      <c r="AH27" s="230"/>
      <c r="AI27" s="232"/>
      <c r="AJ27" s="232"/>
      <c r="AK27" s="232"/>
      <c r="AL27" s="258"/>
      <c r="AM27" s="267" t="str">
        <f t="shared" si="8"/>
        <v/>
      </c>
      <c r="AN27" s="268" t="str">
        <f t="shared" si="9"/>
        <v/>
      </c>
      <c r="AO27" s="114"/>
    </row>
    <row r="28" spans="1:41">
      <c r="A28" s="82">
        <f>список!A25</f>
        <v>24</v>
      </c>
      <c r="B28" s="91" t="str">
        <f>IF(список!B25="","",список!B25)</f>
        <v/>
      </c>
      <c r="C28" s="91">
        <f>IF(список!C25="","",список!C25)</f>
        <v>0</v>
      </c>
      <c r="D28" s="230"/>
      <c r="E28" s="232"/>
      <c r="F28" s="258"/>
      <c r="G28" s="267" t="str">
        <f t="shared" si="0"/>
        <v/>
      </c>
      <c r="H28" s="268" t="str">
        <f t="shared" si="1"/>
        <v/>
      </c>
      <c r="I28" s="230"/>
      <c r="J28" s="232"/>
      <c r="K28" s="230"/>
      <c r="L28" s="232"/>
      <c r="M28" s="258"/>
      <c r="N28" s="267" t="str">
        <f t="shared" si="2"/>
        <v/>
      </c>
      <c r="O28" s="268" t="str">
        <f t="shared" si="3"/>
        <v/>
      </c>
      <c r="P28" s="258"/>
      <c r="Q28" s="267" t="str">
        <f t="shared" si="4"/>
        <v/>
      </c>
      <c r="R28" s="268" t="str">
        <f t="shared" si="5"/>
        <v/>
      </c>
      <c r="S28" s="230"/>
      <c r="T28" s="230"/>
      <c r="U28" s="232"/>
      <c r="V28" s="258"/>
      <c r="W28" s="232"/>
      <c r="X28" s="267" t="str">
        <f t="shared" si="6"/>
        <v/>
      </c>
      <c r="Y28" s="268" t="str">
        <f t="shared" si="7"/>
        <v/>
      </c>
      <c r="Z28" s="230"/>
      <c r="AA28" s="232"/>
      <c r="AB28" s="232"/>
      <c r="AC28" s="230"/>
      <c r="AD28" s="232"/>
      <c r="AE28" s="232"/>
      <c r="AF28" s="232"/>
      <c r="AG28" s="257"/>
      <c r="AH28" s="230"/>
      <c r="AI28" s="232"/>
      <c r="AJ28" s="232"/>
      <c r="AK28" s="232"/>
      <c r="AL28" s="257"/>
      <c r="AM28" s="267" t="str">
        <f t="shared" si="8"/>
        <v/>
      </c>
      <c r="AN28" s="268" t="str">
        <f t="shared" si="9"/>
        <v/>
      </c>
      <c r="AO28" s="114"/>
    </row>
    <row r="29" spans="1:41">
      <c r="A29" s="82">
        <f>список!A26</f>
        <v>25</v>
      </c>
      <c r="B29" s="91" t="str">
        <f>IF(список!B26="","",список!B26)</f>
        <v/>
      </c>
      <c r="C29" s="91">
        <f>IF(список!C26="","",список!C26)</f>
        <v>0</v>
      </c>
      <c r="D29" s="230"/>
      <c r="E29" s="232"/>
      <c r="F29" s="258"/>
      <c r="G29" s="267" t="str">
        <f t="shared" si="0"/>
        <v/>
      </c>
      <c r="H29" s="268" t="str">
        <f t="shared" si="1"/>
        <v/>
      </c>
      <c r="I29" s="230"/>
      <c r="J29" s="232"/>
      <c r="K29" s="230"/>
      <c r="L29" s="232"/>
      <c r="M29" s="258"/>
      <c r="N29" s="267" t="str">
        <f t="shared" si="2"/>
        <v/>
      </c>
      <c r="O29" s="268" t="str">
        <f t="shared" si="3"/>
        <v/>
      </c>
      <c r="P29" s="258"/>
      <c r="Q29" s="267" t="str">
        <f t="shared" si="4"/>
        <v/>
      </c>
      <c r="R29" s="268" t="str">
        <f t="shared" si="5"/>
        <v/>
      </c>
      <c r="S29" s="230"/>
      <c r="T29" s="230"/>
      <c r="U29" s="232"/>
      <c r="V29" s="258"/>
      <c r="W29" s="232"/>
      <c r="X29" s="267" t="str">
        <f t="shared" si="6"/>
        <v/>
      </c>
      <c r="Y29" s="268" t="str">
        <f t="shared" si="7"/>
        <v/>
      </c>
      <c r="Z29" s="230"/>
      <c r="AA29" s="232"/>
      <c r="AB29" s="232"/>
      <c r="AC29" s="230"/>
      <c r="AD29" s="232"/>
      <c r="AE29" s="232"/>
      <c r="AF29" s="232"/>
      <c r="AG29" s="257"/>
      <c r="AH29" s="230"/>
      <c r="AI29" s="232"/>
      <c r="AJ29" s="232"/>
      <c r="AK29" s="232"/>
      <c r="AL29" s="257"/>
      <c r="AM29" s="267" t="str">
        <f t="shared" si="8"/>
        <v/>
      </c>
      <c r="AN29" s="268" t="str">
        <f t="shared" si="9"/>
        <v/>
      </c>
      <c r="AO29" s="114"/>
    </row>
    <row r="30" spans="1:41">
      <c r="A30" s="82">
        <f>список!A27</f>
        <v>26</v>
      </c>
      <c r="B30" s="91" t="str">
        <f>IF(список!B27="","",список!B27)</f>
        <v/>
      </c>
      <c r="C30" s="91">
        <f>IF(список!C27="","",список!C27)</f>
        <v>0</v>
      </c>
      <c r="D30" s="230"/>
      <c r="E30" s="232"/>
      <c r="F30" s="258"/>
      <c r="G30" s="267" t="str">
        <f t="shared" si="0"/>
        <v/>
      </c>
      <c r="H30" s="268" t="str">
        <f t="shared" si="1"/>
        <v/>
      </c>
      <c r="I30" s="230"/>
      <c r="J30" s="232"/>
      <c r="K30" s="230"/>
      <c r="L30" s="232"/>
      <c r="M30" s="258"/>
      <c r="N30" s="267" t="str">
        <f t="shared" si="2"/>
        <v/>
      </c>
      <c r="O30" s="268" t="str">
        <f t="shared" si="3"/>
        <v/>
      </c>
      <c r="P30" s="258"/>
      <c r="Q30" s="267" t="str">
        <f t="shared" si="4"/>
        <v/>
      </c>
      <c r="R30" s="268" t="str">
        <f t="shared" si="5"/>
        <v/>
      </c>
      <c r="S30" s="230"/>
      <c r="T30" s="230"/>
      <c r="U30" s="232"/>
      <c r="V30" s="258"/>
      <c r="W30" s="232"/>
      <c r="X30" s="267" t="str">
        <f t="shared" si="6"/>
        <v/>
      </c>
      <c r="Y30" s="268" t="str">
        <f t="shared" si="7"/>
        <v/>
      </c>
      <c r="Z30" s="230"/>
      <c r="AA30" s="232"/>
      <c r="AB30" s="232"/>
      <c r="AC30" s="230"/>
      <c r="AD30" s="232"/>
      <c r="AE30" s="232"/>
      <c r="AF30" s="232"/>
      <c r="AG30" s="258"/>
      <c r="AH30" s="230"/>
      <c r="AI30" s="232"/>
      <c r="AJ30" s="232"/>
      <c r="AK30" s="232"/>
      <c r="AL30" s="258"/>
      <c r="AM30" s="267" t="str">
        <f t="shared" si="8"/>
        <v/>
      </c>
      <c r="AN30" s="268" t="str">
        <f t="shared" si="9"/>
        <v/>
      </c>
      <c r="AO30" s="114"/>
    </row>
    <row r="31" spans="1:41">
      <c r="A31" s="82">
        <f>список!A28</f>
        <v>27</v>
      </c>
      <c r="B31" s="91" t="str">
        <f>IF(список!B28="","",список!B28)</f>
        <v/>
      </c>
      <c r="C31" s="91">
        <f>IF(список!C28="","",список!C28)</f>
        <v>0</v>
      </c>
      <c r="D31" s="230"/>
      <c r="E31" s="232"/>
      <c r="F31" s="258"/>
      <c r="G31" s="267" t="str">
        <f t="shared" si="0"/>
        <v/>
      </c>
      <c r="H31" s="268" t="str">
        <f t="shared" si="1"/>
        <v/>
      </c>
      <c r="I31" s="230"/>
      <c r="J31" s="232"/>
      <c r="K31" s="230"/>
      <c r="L31" s="232"/>
      <c r="M31" s="258"/>
      <c r="N31" s="267" t="str">
        <f t="shared" si="2"/>
        <v/>
      </c>
      <c r="O31" s="268" t="str">
        <f t="shared" si="3"/>
        <v/>
      </c>
      <c r="P31" s="258"/>
      <c r="Q31" s="267" t="str">
        <f t="shared" si="4"/>
        <v/>
      </c>
      <c r="R31" s="268" t="str">
        <f t="shared" si="5"/>
        <v/>
      </c>
      <c r="S31" s="230"/>
      <c r="T31" s="230"/>
      <c r="U31" s="232"/>
      <c r="V31" s="258"/>
      <c r="W31" s="232"/>
      <c r="X31" s="267" t="str">
        <f t="shared" si="6"/>
        <v/>
      </c>
      <c r="Y31" s="268" t="str">
        <f t="shared" si="7"/>
        <v/>
      </c>
      <c r="Z31" s="230"/>
      <c r="AA31" s="232"/>
      <c r="AB31" s="232"/>
      <c r="AC31" s="232"/>
      <c r="AD31" s="232"/>
      <c r="AE31" s="232"/>
      <c r="AF31" s="232"/>
      <c r="AG31" s="258"/>
      <c r="AH31" s="232"/>
      <c r="AI31" s="232"/>
      <c r="AJ31" s="232"/>
      <c r="AK31" s="232"/>
      <c r="AL31" s="258"/>
      <c r="AM31" s="267" t="str">
        <f t="shared" si="8"/>
        <v/>
      </c>
      <c r="AN31" s="268" t="str">
        <f t="shared" si="9"/>
        <v/>
      </c>
      <c r="AO31" s="114"/>
    </row>
    <row r="32" spans="1:41">
      <c r="A32" s="82">
        <f>список!A29</f>
        <v>28</v>
      </c>
      <c r="B32" s="91" t="str">
        <f>IF(список!B29="","",список!B29)</f>
        <v/>
      </c>
      <c r="C32" s="91">
        <f>IF(список!C29="","",список!C29)</f>
        <v>0</v>
      </c>
      <c r="D32" s="230"/>
      <c r="E32" s="232"/>
      <c r="F32" s="258"/>
      <c r="G32" s="267" t="str">
        <f t="shared" si="0"/>
        <v/>
      </c>
      <c r="H32" s="268" t="str">
        <f t="shared" si="1"/>
        <v/>
      </c>
      <c r="I32" s="230"/>
      <c r="J32" s="232"/>
      <c r="K32" s="230"/>
      <c r="L32" s="232"/>
      <c r="M32" s="258"/>
      <c r="N32" s="267" t="str">
        <f t="shared" si="2"/>
        <v/>
      </c>
      <c r="O32" s="268" t="str">
        <f t="shared" si="3"/>
        <v/>
      </c>
      <c r="P32" s="258"/>
      <c r="Q32" s="267" t="str">
        <f t="shared" si="4"/>
        <v/>
      </c>
      <c r="R32" s="268" t="str">
        <f t="shared" si="5"/>
        <v/>
      </c>
      <c r="S32" s="230"/>
      <c r="T32" s="230"/>
      <c r="U32" s="232"/>
      <c r="V32" s="258"/>
      <c r="W32" s="232"/>
      <c r="X32" s="267" t="str">
        <f t="shared" si="6"/>
        <v/>
      </c>
      <c r="Y32" s="268" t="str">
        <f t="shared" si="7"/>
        <v/>
      </c>
      <c r="Z32" s="230"/>
      <c r="AA32" s="232"/>
      <c r="AB32" s="232"/>
      <c r="AC32" s="232"/>
      <c r="AD32" s="232"/>
      <c r="AE32" s="232"/>
      <c r="AF32" s="232"/>
      <c r="AG32" s="258"/>
      <c r="AH32" s="232"/>
      <c r="AI32" s="232"/>
      <c r="AJ32" s="232"/>
      <c r="AK32" s="232"/>
      <c r="AL32" s="258"/>
      <c r="AM32" s="267" t="str">
        <f t="shared" si="8"/>
        <v/>
      </c>
      <c r="AN32" s="268" t="str">
        <f t="shared" si="9"/>
        <v/>
      </c>
      <c r="AO32" s="114"/>
    </row>
    <row r="33" spans="1:41">
      <c r="A33" s="82">
        <f>список!A30</f>
        <v>29</v>
      </c>
      <c r="B33" s="91" t="str">
        <f>IF(список!B30="","",список!B30)</f>
        <v/>
      </c>
      <c r="C33" s="91">
        <f>IF(список!C30="","",список!C30)</f>
        <v>0</v>
      </c>
      <c r="D33" s="230"/>
      <c r="E33" s="232"/>
      <c r="F33" s="258"/>
      <c r="G33" s="267" t="str">
        <f t="shared" si="0"/>
        <v/>
      </c>
      <c r="H33" s="268" t="str">
        <f t="shared" si="1"/>
        <v/>
      </c>
      <c r="I33" s="230"/>
      <c r="J33" s="232"/>
      <c r="K33" s="230"/>
      <c r="L33" s="232"/>
      <c r="M33" s="258"/>
      <c r="N33" s="267" t="str">
        <f t="shared" si="2"/>
        <v/>
      </c>
      <c r="O33" s="268" t="str">
        <f t="shared" si="3"/>
        <v/>
      </c>
      <c r="P33" s="258"/>
      <c r="Q33" s="267" t="str">
        <f t="shared" si="4"/>
        <v/>
      </c>
      <c r="R33" s="268" t="str">
        <f t="shared" si="5"/>
        <v/>
      </c>
      <c r="S33" s="230"/>
      <c r="T33" s="230"/>
      <c r="U33" s="232"/>
      <c r="V33" s="258"/>
      <c r="W33" s="232"/>
      <c r="X33" s="267" t="str">
        <f t="shared" si="6"/>
        <v/>
      </c>
      <c r="Y33" s="268" t="str">
        <f t="shared" si="7"/>
        <v/>
      </c>
      <c r="Z33" s="230"/>
      <c r="AA33" s="232"/>
      <c r="AB33" s="232"/>
      <c r="AC33" s="232"/>
      <c r="AD33" s="232"/>
      <c r="AE33" s="232"/>
      <c r="AF33" s="232"/>
      <c r="AG33" s="258"/>
      <c r="AH33" s="232"/>
      <c r="AI33" s="232"/>
      <c r="AJ33" s="232"/>
      <c r="AK33" s="232"/>
      <c r="AL33" s="258"/>
      <c r="AM33" s="267" t="str">
        <f t="shared" si="8"/>
        <v/>
      </c>
      <c r="AN33" s="268" t="str">
        <f t="shared" si="9"/>
        <v/>
      </c>
      <c r="AO33" s="114"/>
    </row>
    <row r="34" spans="1:41">
      <c r="A34" s="82">
        <f>список!A31</f>
        <v>30</v>
      </c>
      <c r="B34" s="91" t="str">
        <f>IF(список!B31="","",список!B31)</f>
        <v/>
      </c>
      <c r="C34" s="91">
        <f>IF(список!C31="","",список!C31)</f>
        <v>0</v>
      </c>
      <c r="D34" s="230"/>
      <c r="E34" s="232"/>
      <c r="F34" s="258"/>
      <c r="G34" s="267" t="str">
        <f t="shared" si="0"/>
        <v/>
      </c>
      <c r="H34" s="268" t="str">
        <f t="shared" si="1"/>
        <v/>
      </c>
      <c r="I34" s="232"/>
      <c r="J34" s="232"/>
      <c r="K34" s="232"/>
      <c r="L34" s="232"/>
      <c r="M34" s="258"/>
      <c r="N34" s="267" t="str">
        <f t="shared" si="2"/>
        <v/>
      </c>
      <c r="O34" s="268" t="str">
        <f t="shared" si="3"/>
        <v/>
      </c>
      <c r="P34" s="258"/>
      <c r="Q34" s="267" t="str">
        <f t="shared" si="4"/>
        <v/>
      </c>
      <c r="R34" s="268" t="str">
        <f t="shared" si="5"/>
        <v/>
      </c>
      <c r="S34" s="232"/>
      <c r="T34" s="232"/>
      <c r="U34" s="232"/>
      <c r="V34" s="232"/>
      <c r="W34" s="258"/>
      <c r="X34" s="267" t="str">
        <f t="shared" si="6"/>
        <v/>
      </c>
      <c r="Y34" s="268" t="str">
        <f t="shared" si="7"/>
        <v/>
      </c>
      <c r="Z34" s="249"/>
      <c r="AA34" s="83"/>
      <c r="AB34" s="83"/>
      <c r="AC34" s="232"/>
      <c r="AD34" s="232"/>
      <c r="AE34" s="232"/>
      <c r="AF34" s="232"/>
      <c r="AG34" s="258"/>
      <c r="AH34" s="232"/>
      <c r="AI34" s="232"/>
      <c r="AJ34" s="232"/>
      <c r="AK34" s="232"/>
      <c r="AL34" s="258"/>
      <c r="AM34" s="267" t="str">
        <f t="shared" si="8"/>
        <v/>
      </c>
      <c r="AN34" s="268" t="str">
        <f t="shared" si="9"/>
        <v/>
      </c>
      <c r="AO34" s="114"/>
    </row>
    <row r="35" spans="1:41">
      <c r="A35" s="82">
        <f>список!A32</f>
        <v>31</v>
      </c>
      <c r="B35" s="91" t="str">
        <f>IF(список!B32="","",список!B32)</f>
        <v/>
      </c>
      <c r="C35" s="91">
        <f>IF(список!C32="","",список!C32)</f>
        <v>0</v>
      </c>
      <c r="D35" s="230"/>
      <c r="E35" s="232"/>
      <c r="F35" s="258"/>
      <c r="G35" s="267" t="str">
        <f t="shared" si="0"/>
        <v/>
      </c>
      <c r="H35" s="268" t="str">
        <f t="shared" si="1"/>
        <v/>
      </c>
      <c r="I35" s="232"/>
      <c r="J35" s="232"/>
      <c r="K35" s="232"/>
      <c r="L35" s="232"/>
      <c r="M35" s="258"/>
      <c r="N35" s="267" t="str">
        <f t="shared" si="2"/>
        <v/>
      </c>
      <c r="O35" s="268" t="str">
        <f t="shared" si="3"/>
        <v/>
      </c>
      <c r="P35" s="258"/>
      <c r="Q35" s="267" t="str">
        <f t="shared" si="4"/>
        <v/>
      </c>
      <c r="R35" s="268" t="str">
        <f t="shared" si="5"/>
        <v/>
      </c>
      <c r="S35" s="232"/>
      <c r="T35" s="232"/>
      <c r="U35" s="232"/>
      <c r="V35" s="232"/>
      <c r="W35" s="258"/>
      <c r="X35" s="267" t="str">
        <f t="shared" si="6"/>
        <v/>
      </c>
      <c r="Y35" s="268" t="str">
        <f t="shared" si="7"/>
        <v/>
      </c>
      <c r="Z35" s="249"/>
      <c r="AA35" s="83"/>
      <c r="AB35" s="83"/>
      <c r="AC35" s="232"/>
      <c r="AD35" s="232"/>
      <c r="AE35" s="232"/>
      <c r="AF35" s="232"/>
      <c r="AG35" s="258"/>
      <c r="AH35" s="232"/>
      <c r="AI35" s="232"/>
      <c r="AJ35" s="232"/>
      <c r="AK35" s="232"/>
      <c r="AL35" s="258"/>
      <c r="AM35" s="267" t="str">
        <f t="shared" si="8"/>
        <v/>
      </c>
      <c r="AN35" s="268" t="str">
        <f t="shared" si="9"/>
        <v/>
      </c>
      <c r="AO35" s="114"/>
    </row>
    <row r="36" spans="1:41">
      <c r="A36" s="82">
        <f>список!A33</f>
        <v>32</v>
      </c>
      <c r="B36" s="91" t="str">
        <f>IF(список!B33="","",список!B33)</f>
        <v/>
      </c>
      <c r="C36" s="91">
        <f>IF(список!C33="","",список!C33)</f>
        <v>0</v>
      </c>
      <c r="D36" s="230"/>
      <c r="E36" s="232"/>
      <c r="F36" s="258"/>
      <c r="G36" s="267" t="str">
        <f t="shared" si="0"/>
        <v/>
      </c>
      <c r="H36" s="268" t="str">
        <f t="shared" si="1"/>
        <v/>
      </c>
      <c r="I36" s="232"/>
      <c r="J36" s="232"/>
      <c r="K36" s="232"/>
      <c r="L36" s="232"/>
      <c r="M36" s="258"/>
      <c r="N36" s="267" t="str">
        <f t="shared" si="2"/>
        <v/>
      </c>
      <c r="O36" s="268" t="str">
        <f t="shared" si="3"/>
        <v/>
      </c>
      <c r="P36" s="258"/>
      <c r="Q36" s="267" t="str">
        <f t="shared" si="4"/>
        <v/>
      </c>
      <c r="R36" s="268" t="str">
        <f t="shared" si="5"/>
        <v/>
      </c>
      <c r="S36" s="232"/>
      <c r="T36" s="232"/>
      <c r="U36" s="232"/>
      <c r="V36" s="232"/>
      <c r="W36" s="258"/>
      <c r="X36" s="267" t="str">
        <f t="shared" si="6"/>
        <v/>
      </c>
      <c r="Y36" s="268" t="str">
        <f t="shared" si="7"/>
        <v/>
      </c>
      <c r="Z36" s="249"/>
      <c r="AA36" s="83"/>
      <c r="AB36" s="83"/>
      <c r="AC36" s="232"/>
      <c r="AD36" s="232"/>
      <c r="AE36" s="232"/>
      <c r="AF36" s="232"/>
      <c r="AG36" s="258"/>
      <c r="AH36" s="232"/>
      <c r="AI36" s="232"/>
      <c r="AJ36" s="232"/>
      <c r="AK36" s="232"/>
      <c r="AL36" s="258"/>
      <c r="AM36" s="267" t="str">
        <f t="shared" si="8"/>
        <v/>
      </c>
      <c r="AN36" s="268" t="str">
        <f t="shared" si="9"/>
        <v/>
      </c>
      <c r="AO36" s="114"/>
    </row>
    <row r="37" spans="1:41">
      <c r="A37" s="82">
        <f>список!A34</f>
        <v>33</v>
      </c>
      <c r="B37" s="91" t="str">
        <f>IF(список!B34="","",список!B34)</f>
        <v/>
      </c>
      <c r="C37" s="91">
        <f>IF(список!C34="","",список!C34)</f>
        <v>0</v>
      </c>
      <c r="D37" s="83"/>
      <c r="E37" s="83"/>
      <c r="F37" s="225"/>
      <c r="G37" s="267" t="str">
        <f t="shared" si="0"/>
        <v/>
      </c>
      <c r="H37" s="268" t="str">
        <f t="shared" si="1"/>
        <v/>
      </c>
      <c r="I37" s="249"/>
      <c r="J37" s="83"/>
      <c r="K37" s="83"/>
      <c r="L37" s="225"/>
      <c r="M37" s="225"/>
      <c r="N37" s="267" t="str">
        <f t="shared" si="2"/>
        <v/>
      </c>
      <c r="O37" s="268" t="str">
        <f t="shared" si="3"/>
        <v/>
      </c>
      <c r="P37" s="269"/>
      <c r="Q37" s="267" t="str">
        <f t="shared" si="4"/>
        <v/>
      </c>
      <c r="R37" s="268" t="str">
        <f t="shared" si="5"/>
        <v/>
      </c>
      <c r="S37" s="249"/>
      <c r="T37" s="83"/>
      <c r="U37" s="83"/>
      <c r="V37" s="225"/>
      <c r="W37" s="225"/>
      <c r="X37" s="267" t="str">
        <f t="shared" si="6"/>
        <v/>
      </c>
      <c r="Y37" s="268" t="str">
        <f t="shared" si="7"/>
        <v/>
      </c>
      <c r="Z37" s="249"/>
      <c r="AA37" s="83"/>
      <c r="AB37" s="83"/>
      <c r="AC37" s="232"/>
      <c r="AD37" s="232"/>
      <c r="AE37" s="232"/>
      <c r="AF37" s="232"/>
      <c r="AG37" s="258"/>
      <c r="AH37" s="232"/>
      <c r="AI37" s="232"/>
      <c r="AJ37" s="232"/>
      <c r="AK37" s="232"/>
      <c r="AL37" s="258"/>
      <c r="AM37" s="267" t="str">
        <f t="shared" si="8"/>
        <v/>
      </c>
      <c r="AN37" s="268" t="str">
        <f t="shared" si="9"/>
        <v/>
      </c>
      <c r="AO37" s="114"/>
    </row>
    <row r="38" spans="1:41">
      <c r="A38" s="82">
        <f>список!A35</f>
        <v>34</v>
      </c>
      <c r="B38" s="91" t="str">
        <f>IF(список!B35="","",список!B35)</f>
        <v/>
      </c>
      <c r="C38" s="91">
        <f>IF(список!C35="","",список!C35)</f>
        <v>0</v>
      </c>
      <c r="D38" s="84"/>
      <c r="E38" s="84"/>
      <c r="F38" s="248"/>
      <c r="G38" s="267" t="str">
        <f t="shared" si="0"/>
        <v/>
      </c>
      <c r="H38" s="268" t="str">
        <f t="shared" si="1"/>
        <v/>
      </c>
      <c r="I38" s="250"/>
      <c r="J38" s="84"/>
      <c r="K38" s="84"/>
      <c r="L38" s="84"/>
      <c r="M38" s="248"/>
      <c r="N38" s="267" t="str">
        <f t="shared" si="2"/>
        <v/>
      </c>
      <c r="O38" s="268" t="str">
        <f t="shared" si="3"/>
        <v/>
      </c>
      <c r="P38" s="299"/>
      <c r="Q38" s="267" t="str">
        <f t="shared" si="4"/>
        <v/>
      </c>
      <c r="R38" s="268" t="str">
        <f t="shared" si="5"/>
        <v/>
      </c>
      <c r="S38" s="250"/>
      <c r="T38" s="84"/>
      <c r="U38" s="84"/>
      <c r="V38" s="84"/>
      <c r="W38" s="248"/>
      <c r="X38" s="267" t="str">
        <f t="shared" si="6"/>
        <v/>
      </c>
      <c r="Y38" s="268" t="str">
        <f t="shared" si="7"/>
        <v/>
      </c>
      <c r="Z38" s="250"/>
      <c r="AA38" s="84"/>
      <c r="AB38" s="84"/>
      <c r="AC38" s="84"/>
      <c r="AD38" s="84"/>
      <c r="AE38" s="84"/>
      <c r="AF38" s="84"/>
      <c r="AG38" s="84"/>
      <c r="AH38" s="84"/>
      <c r="AI38" s="84"/>
      <c r="AJ38" s="84"/>
      <c r="AK38" s="84"/>
      <c r="AL38" s="248"/>
      <c r="AM38" s="267" t="str">
        <f t="shared" si="8"/>
        <v/>
      </c>
      <c r="AN38" s="268" t="str">
        <f t="shared" si="9"/>
        <v/>
      </c>
      <c r="AO38" s="114"/>
    </row>
    <row r="39" spans="1:41" ht="15.75" thickBot="1">
      <c r="A39" s="82">
        <f>список!A36</f>
        <v>35</v>
      </c>
      <c r="B39" s="91" t="str">
        <f>IF(список!B36="","",список!B36)</f>
        <v/>
      </c>
      <c r="C39" s="91">
        <f>IF(список!C36="","",список!C36)</f>
        <v>0</v>
      </c>
      <c r="D39" s="84"/>
      <c r="E39" s="84"/>
      <c r="F39" s="248"/>
      <c r="G39" s="297" t="str">
        <f t="shared" si="0"/>
        <v/>
      </c>
      <c r="H39" s="298" t="str">
        <f t="shared" si="1"/>
        <v/>
      </c>
      <c r="I39" s="250"/>
      <c r="J39" s="84"/>
      <c r="K39" s="84"/>
      <c r="L39" s="84"/>
      <c r="M39" s="248"/>
      <c r="N39" s="297" t="str">
        <f t="shared" si="2"/>
        <v/>
      </c>
      <c r="O39" s="298" t="str">
        <f t="shared" si="3"/>
        <v/>
      </c>
      <c r="P39" s="299"/>
      <c r="Q39" s="297" t="str">
        <f t="shared" si="4"/>
        <v/>
      </c>
      <c r="R39" s="298" t="str">
        <f t="shared" si="5"/>
        <v/>
      </c>
      <c r="S39" s="250"/>
      <c r="T39" s="84"/>
      <c r="U39" s="84"/>
      <c r="V39" s="84"/>
      <c r="W39" s="248"/>
      <c r="X39" s="297" t="str">
        <f t="shared" si="6"/>
        <v/>
      </c>
      <c r="Y39" s="298" t="str">
        <f t="shared" si="7"/>
        <v/>
      </c>
      <c r="Z39" s="250"/>
      <c r="AA39" s="84"/>
      <c r="AB39" s="84"/>
      <c r="AC39" s="84"/>
      <c r="AD39" s="84"/>
      <c r="AE39" s="84"/>
      <c r="AF39" s="84"/>
      <c r="AG39" s="84"/>
      <c r="AH39" s="84"/>
      <c r="AI39" s="84"/>
      <c r="AJ39" s="84"/>
      <c r="AK39" s="84"/>
      <c r="AL39" s="248"/>
      <c r="AM39" s="297" t="str">
        <f t="shared" si="8"/>
        <v/>
      </c>
      <c r="AN39" s="298" t="str">
        <f t="shared" si="9"/>
        <v/>
      </c>
      <c r="AO39" s="114"/>
    </row>
    <row r="40" spans="1:41">
      <c r="G40" s="85"/>
      <c r="H40" s="85"/>
      <c r="N40" s="85"/>
      <c r="O40" s="85"/>
      <c r="Q40" s="85"/>
      <c r="R40" s="85"/>
      <c r="X40" s="325"/>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6"/>
      <c r="B1" s="386"/>
      <c r="C1" s="386"/>
      <c r="D1" s="386"/>
      <c r="E1" s="386"/>
      <c r="F1" s="386"/>
      <c r="G1" s="386"/>
      <c r="H1" s="386"/>
      <c r="I1" s="386"/>
      <c r="J1" s="386"/>
      <c r="K1" s="386"/>
      <c r="L1" s="386"/>
      <c r="M1" s="386"/>
      <c r="N1" s="386"/>
    </row>
    <row r="2" spans="1:14" ht="15.75">
      <c r="A2" s="1" t="str">
        <f>список!A1</f>
        <v>№</v>
      </c>
      <c r="B2" s="1" t="str">
        <f>список!B1</f>
        <v>Фамилия, имя воспитанника</v>
      </c>
      <c r="C2" s="387">
        <v>1</v>
      </c>
      <c r="D2" s="387"/>
      <c r="E2" s="387">
        <v>2</v>
      </c>
      <c r="F2" s="387"/>
      <c r="G2" s="387">
        <v>3</v>
      </c>
      <c r="H2" s="387"/>
      <c r="I2" s="387">
        <v>4</v>
      </c>
      <c r="J2" s="387"/>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89" t="str">
        <f>'[1]сырые баллы'!A1:Y1</f>
        <v>оценка уровня сформированности компонентов учебной деятельности</v>
      </c>
      <c r="B1" s="389"/>
      <c r="C1" s="389"/>
      <c r="D1" s="389"/>
      <c r="E1" s="390"/>
      <c r="F1" s="390"/>
      <c r="G1" s="390"/>
      <c r="H1" s="390"/>
      <c r="I1" s="390"/>
      <c r="J1" s="390"/>
      <c r="K1" s="390"/>
      <c r="L1" s="390"/>
      <c r="M1" s="390"/>
      <c r="N1" s="390"/>
      <c r="O1" s="390"/>
      <c r="P1" s="390"/>
      <c r="Q1" s="390"/>
      <c r="R1" s="390"/>
      <c r="S1" s="390"/>
      <c r="T1" s="390"/>
      <c r="U1" s="390"/>
      <c r="V1" s="390"/>
      <c r="W1" s="390"/>
      <c r="X1" s="390"/>
      <c r="Y1" s="391" t="s">
        <v>8</v>
      </c>
      <c r="Z1" s="392"/>
      <c r="AA1" s="392"/>
      <c r="AB1" s="392"/>
      <c r="AC1" s="392"/>
      <c r="AD1" s="392"/>
      <c r="AE1" s="392"/>
      <c r="AF1" s="392"/>
      <c r="AG1" s="392"/>
      <c r="AH1" s="392"/>
      <c r="AI1" s="392"/>
      <c r="AJ1" s="392"/>
      <c r="AK1" s="393"/>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4" t="str">
        <f>список!A1</f>
        <v>№</v>
      </c>
      <c r="B2" s="394" t="str">
        <f>'[1]сырые баллы'!B2:B3</f>
        <v>Ф.И.</v>
      </c>
      <c r="C2" s="394" t="str">
        <f>'[1]сырые баллы'!C2:C3</f>
        <v>Класс</v>
      </c>
      <c r="D2" s="395" t="str">
        <f>'[1]сырые баллы'!D2:D2</f>
        <v>дата заполнения</v>
      </c>
      <c r="E2" s="398" t="str">
        <f>'[1]сырые баллы'!E2:AO2</f>
        <v>часть А</v>
      </c>
      <c r="F2" s="399"/>
      <c r="G2" s="399"/>
      <c r="H2" s="399"/>
      <c r="I2" s="399"/>
      <c r="J2" s="399"/>
      <c r="K2" s="399"/>
      <c r="L2" s="399"/>
      <c r="M2" s="399"/>
      <c r="N2" s="399"/>
      <c r="O2" s="399"/>
      <c r="P2" s="399"/>
      <c r="Q2" s="399"/>
      <c r="R2" s="399"/>
      <c r="S2" s="399"/>
      <c r="T2" s="399"/>
      <c r="U2" s="399"/>
      <c r="V2" s="399"/>
      <c r="W2" s="399"/>
      <c r="X2" s="399"/>
      <c r="Y2" s="399"/>
      <c r="Z2" s="399"/>
      <c r="AA2" s="399"/>
      <c r="AB2" s="399"/>
      <c r="AC2" s="399"/>
      <c r="AD2" s="400"/>
      <c r="AE2" s="398" t="s">
        <v>7</v>
      </c>
      <c r="AF2" s="399"/>
      <c r="AG2" s="399"/>
      <c r="AH2" s="399"/>
      <c r="AI2" s="399"/>
      <c r="AJ2" s="399"/>
      <c r="AK2" s="399"/>
      <c r="AL2" s="399"/>
      <c r="AM2" s="399"/>
      <c r="AN2" s="399"/>
      <c r="AO2" s="399"/>
      <c r="AP2" s="399"/>
      <c r="AQ2" s="399"/>
      <c r="AR2" s="399"/>
      <c r="AS2" s="399"/>
      <c r="AT2" s="399"/>
      <c r="AU2" s="399"/>
      <c r="AV2" s="399"/>
      <c r="AW2" s="399"/>
      <c r="AX2" s="399"/>
      <c r="AY2" s="399"/>
      <c r="AZ2" s="399"/>
      <c r="BA2" s="399"/>
      <c r="BB2" s="399"/>
      <c r="BC2" s="399"/>
      <c r="BD2" s="399"/>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4"/>
      <c r="B3" s="394"/>
      <c r="C3" s="394"/>
      <c r="D3" s="396"/>
      <c r="E3" s="397">
        <v>1</v>
      </c>
      <c r="F3" s="397"/>
      <c r="G3" s="397">
        <v>2</v>
      </c>
      <c r="H3" s="397"/>
      <c r="I3" s="397">
        <f>'[1]сырые баллы'!G3</f>
        <v>3</v>
      </c>
      <c r="J3" s="397"/>
      <c r="K3" s="397">
        <v>4</v>
      </c>
      <c r="L3" s="397"/>
      <c r="M3" s="397">
        <v>5</v>
      </c>
      <c r="N3" s="397"/>
      <c r="O3" s="397">
        <v>6</v>
      </c>
      <c r="P3" s="397"/>
      <c r="Q3" s="397">
        <v>7</v>
      </c>
      <c r="R3" s="397"/>
      <c r="S3" s="397">
        <v>8</v>
      </c>
      <c r="T3" s="397"/>
      <c r="U3" s="397">
        <v>9</v>
      </c>
      <c r="V3" s="397"/>
      <c r="W3" s="397">
        <v>10</v>
      </c>
      <c r="X3" s="397"/>
      <c r="Y3" s="397">
        <v>11</v>
      </c>
      <c r="Z3" s="397"/>
      <c r="AA3" s="397">
        <v>12</v>
      </c>
      <c r="AB3" s="397"/>
      <c r="AC3" s="397">
        <v>13</v>
      </c>
      <c r="AD3" s="397"/>
      <c r="AE3" s="388">
        <v>1</v>
      </c>
      <c r="AF3" s="388"/>
      <c r="AG3" s="388">
        <v>2</v>
      </c>
      <c r="AH3" s="388"/>
      <c r="AI3" s="388">
        <v>3</v>
      </c>
      <c r="AJ3" s="388"/>
      <c r="AK3" s="388">
        <v>4</v>
      </c>
      <c r="AL3" s="388"/>
      <c r="AM3" s="388">
        <v>5</v>
      </c>
      <c r="AN3" s="388"/>
      <c r="AO3" s="388">
        <v>6</v>
      </c>
      <c r="AP3" s="388"/>
      <c r="AQ3" s="388">
        <v>7</v>
      </c>
      <c r="AR3" s="388"/>
      <c r="AS3" s="388">
        <v>8</v>
      </c>
      <c r="AT3" s="388"/>
      <c r="AU3" s="388">
        <v>9</v>
      </c>
      <c r="AV3" s="388"/>
      <c r="AW3" s="388">
        <v>10</v>
      </c>
      <c r="AX3" s="388"/>
      <c r="AY3" s="388">
        <v>11</v>
      </c>
      <c r="AZ3" s="388"/>
      <c r="BA3" s="388">
        <v>12</v>
      </c>
      <c r="BB3" s="388"/>
      <c r="BC3" s="388">
        <v>13</v>
      </c>
      <c r="BD3" s="388"/>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4" t="e">
        <f>#REF!</f>
        <v>#REF!</v>
      </c>
      <c r="B1" s="405"/>
      <c r="C1" s="405"/>
      <c r="D1" s="405"/>
      <c r="E1" s="405"/>
      <c r="F1" s="405"/>
      <c r="G1" s="405"/>
      <c r="H1" s="405"/>
      <c r="I1" s="405"/>
      <c r="J1" s="405"/>
      <c r="K1" s="405"/>
      <c r="L1" s="405"/>
      <c r="M1" s="405"/>
      <c r="N1" s="405"/>
      <c r="O1" s="405"/>
      <c r="P1" s="405"/>
      <c r="Q1" s="405"/>
      <c r="R1" s="405" t="s">
        <v>11</v>
      </c>
      <c r="S1" s="405"/>
      <c r="T1" s="405"/>
      <c r="U1" s="405"/>
      <c r="V1" s="405"/>
      <c r="W1" s="405"/>
      <c r="X1" s="405"/>
      <c r="Y1" s="405"/>
      <c r="Z1" s="405"/>
      <c r="AA1" s="405"/>
      <c r="AB1" s="405"/>
      <c r="AC1" s="405"/>
      <c r="AD1" s="405"/>
      <c r="AE1" s="405"/>
      <c r="AF1" s="405"/>
      <c r="AG1" s="405"/>
      <c r="AH1" s="405"/>
      <c r="AI1" s="405"/>
      <c r="AJ1" s="14"/>
      <c r="AK1" s="14"/>
      <c r="AL1" s="14"/>
      <c r="AM1" s="14"/>
      <c r="AN1" s="14"/>
      <c r="AO1" s="14"/>
      <c r="AP1" s="14"/>
      <c r="AQ1" s="14"/>
      <c r="AR1" s="15"/>
    </row>
    <row r="2" spans="1:44" ht="12.75" customHeight="1">
      <c r="A2" s="394" t="str">
        <f>список!A1</f>
        <v>№</v>
      </c>
      <c r="B2" s="394" t="str">
        <f>список!B1</f>
        <v>Фамилия, имя воспитанника</v>
      </c>
      <c r="C2" s="394" t="str">
        <f>список!C1</f>
        <v xml:space="preserve">дата </v>
      </c>
      <c r="D2" s="394" t="str">
        <f>список!D1</f>
        <v>группа</v>
      </c>
      <c r="E2" s="395" t="s">
        <v>6</v>
      </c>
      <c r="F2" s="406"/>
      <c r="G2" s="406"/>
      <c r="H2" s="406"/>
      <c r="I2" s="406"/>
      <c r="J2" s="406"/>
      <c r="K2" s="406"/>
      <c r="L2" s="406"/>
      <c r="M2" s="406"/>
      <c r="N2" s="406"/>
      <c r="O2" s="406"/>
      <c r="P2" s="406"/>
      <c r="Q2" s="406"/>
      <c r="R2" s="406"/>
      <c r="S2" s="406"/>
      <c r="T2" s="406"/>
      <c r="U2" s="406"/>
      <c r="V2" s="406"/>
      <c r="W2" s="406"/>
      <c r="X2" s="407"/>
      <c r="Y2" s="395" t="s">
        <v>9</v>
      </c>
      <c r="Z2" s="406"/>
      <c r="AA2" s="406"/>
      <c r="AB2" s="406"/>
      <c r="AC2" s="406"/>
      <c r="AD2" s="406"/>
      <c r="AE2" s="406"/>
      <c r="AF2" s="406"/>
      <c r="AG2" s="406"/>
      <c r="AH2" s="406"/>
      <c r="AI2" s="406"/>
      <c r="AJ2" s="406"/>
      <c r="AK2" s="406"/>
      <c r="AL2" s="406"/>
      <c r="AM2" s="406"/>
      <c r="AN2" s="406"/>
      <c r="AO2" s="406"/>
      <c r="AP2" s="407"/>
    </row>
    <row r="3" spans="1:44" ht="23.25" customHeight="1">
      <c r="A3" s="394"/>
      <c r="B3" s="394"/>
      <c r="C3" s="394"/>
      <c r="D3" s="394"/>
      <c r="E3" s="408">
        <v>2</v>
      </c>
      <c r="F3" s="409"/>
      <c r="G3" s="408">
        <v>3</v>
      </c>
      <c r="H3" s="409"/>
      <c r="I3" s="408">
        <v>6</v>
      </c>
      <c r="J3" s="409"/>
      <c r="K3" s="410">
        <v>14</v>
      </c>
      <c r="L3" s="410"/>
      <c r="M3" s="410">
        <v>15</v>
      </c>
      <c r="N3" s="410"/>
      <c r="O3" s="410">
        <v>16</v>
      </c>
      <c r="P3" s="410"/>
      <c r="Q3" s="410">
        <v>17</v>
      </c>
      <c r="R3" s="410"/>
      <c r="S3" s="410">
        <v>18</v>
      </c>
      <c r="T3" s="410"/>
      <c r="U3" s="410">
        <v>19</v>
      </c>
      <c r="V3" s="410"/>
      <c r="W3" s="410">
        <v>20</v>
      </c>
      <c r="X3" s="410"/>
      <c r="Y3" s="402">
        <v>2</v>
      </c>
      <c r="Z3" s="403"/>
      <c r="AA3" s="402">
        <v>3</v>
      </c>
      <c r="AB3" s="403"/>
      <c r="AC3" s="401">
        <v>14</v>
      </c>
      <c r="AD3" s="401"/>
      <c r="AE3" s="401">
        <v>15</v>
      </c>
      <c r="AF3" s="401"/>
      <c r="AG3" s="401">
        <v>16</v>
      </c>
      <c r="AH3" s="401"/>
      <c r="AI3" s="401">
        <v>17</v>
      </c>
      <c r="AJ3" s="401"/>
      <c r="AK3" s="401">
        <v>18</v>
      </c>
      <c r="AL3" s="401"/>
      <c r="AM3" s="401">
        <v>19</v>
      </c>
      <c r="AN3" s="401"/>
      <c r="AO3" s="401">
        <v>20</v>
      </c>
      <c r="AP3" s="401"/>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4" t="e">
        <f>целеполагание!A1</f>
        <v>#REF!</v>
      </c>
      <c r="B1" s="405"/>
      <c r="C1" s="405"/>
      <c r="D1" s="405"/>
      <c r="E1" s="405"/>
      <c r="F1" s="405"/>
      <c r="G1" s="405"/>
      <c r="H1" s="405"/>
      <c r="I1" s="405"/>
      <c r="J1" s="405"/>
      <c r="K1" s="405" t="s">
        <v>11</v>
      </c>
      <c r="L1" s="405"/>
      <c r="M1" s="405"/>
      <c r="N1" s="405"/>
      <c r="O1" s="405"/>
      <c r="P1" s="405"/>
      <c r="Q1" s="405"/>
      <c r="R1" s="405"/>
      <c r="S1" s="405"/>
      <c r="T1" s="405"/>
      <c r="U1" s="405"/>
      <c r="V1" s="405"/>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4" t="str">
        <f>'[1]сырые баллы'!A2:A3</f>
        <v>№</v>
      </c>
      <c r="B2" s="394" t="str">
        <f>'[1]сырые баллы'!B2:B3</f>
        <v>Ф.И.</v>
      </c>
      <c r="C2" s="394" t="str">
        <f>'[1]сырые баллы'!C2:C3</f>
        <v>Класс</v>
      </c>
      <c r="D2" s="396" t="str">
        <f>'[1]сырые баллы'!D2:D2</f>
        <v>дата заполнения</v>
      </c>
      <c r="E2" s="395" t="s">
        <v>6</v>
      </c>
      <c r="F2" s="406"/>
      <c r="G2" s="406"/>
      <c r="H2" s="406"/>
      <c r="I2" s="406"/>
      <c r="J2" s="406"/>
      <c r="K2" s="406"/>
      <c r="L2" s="406"/>
      <c r="M2" s="406"/>
      <c r="N2" s="406"/>
      <c r="O2" s="406"/>
      <c r="P2" s="406"/>
      <c r="Q2" s="406"/>
      <c r="R2" s="406"/>
      <c r="S2" s="406"/>
      <c r="T2" s="406"/>
      <c r="U2" s="406"/>
      <c r="V2" s="406"/>
      <c r="W2" s="406"/>
      <c r="X2" s="407"/>
      <c r="Y2" s="395" t="s">
        <v>9</v>
      </c>
      <c r="Z2" s="406"/>
      <c r="AA2" s="406"/>
      <c r="AB2" s="406"/>
      <c r="AC2" s="406"/>
      <c r="AD2" s="406"/>
      <c r="AE2" s="406"/>
      <c r="AF2" s="406"/>
      <c r="AG2" s="406"/>
      <c r="AH2" s="406"/>
      <c r="AI2" s="406"/>
      <c r="AJ2" s="406"/>
      <c r="AK2" s="406"/>
      <c r="AL2" s="406"/>
      <c r="AM2" s="406"/>
      <c r="AN2" s="406"/>
      <c r="AO2" s="406"/>
      <c r="AP2" s="407"/>
    </row>
    <row r="3" spans="1:44" ht="23.25" customHeight="1">
      <c r="A3" s="394"/>
      <c r="B3" s="394"/>
      <c r="C3" s="394"/>
      <c r="D3" s="396"/>
      <c r="E3" s="408">
        <v>2</v>
      </c>
      <c r="F3" s="409"/>
      <c r="G3" s="408">
        <v>3</v>
      </c>
      <c r="H3" s="409"/>
      <c r="I3" s="408">
        <v>6</v>
      </c>
      <c r="J3" s="409"/>
      <c r="K3" s="410">
        <f>'[1]сырые баллы'!R3</f>
        <v>14</v>
      </c>
      <c r="L3" s="410"/>
      <c r="M3" s="410">
        <f>'[1]сырые баллы'!S3</f>
        <v>15</v>
      </c>
      <c r="N3" s="410"/>
      <c r="O3" s="410">
        <f>'[1]сырые баллы'!T3</f>
        <v>16</v>
      </c>
      <c r="P3" s="410"/>
      <c r="Q3" s="410">
        <f>'[1]сырые баллы'!U3</f>
        <v>17</v>
      </c>
      <c r="R3" s="410"/>
      <c r="S3" s="410">
        <f>'[1]сырые баллы'!V3</f>
        <v>18</v>
      </c>
      <c r="T3" s="410"/>
      <c r="U3" s="410">
        <f>'[1]сырые баллы'!W3</f>
        <v>19</v>
      </c>
      <c r="V3" s="410"/>
      <c r="W3" s="410">
        <f>'[1]сырые баллы'!X3</f>
        <v>20</v>
      </c>
      <c r="X3" s="410"/>
      <c r="Y3" s="402">
        <v>2</v>
      </c>
      <c r="Z3" s="403"/>
      <c r="AA3" s="402">
        <v>3</v>
      </c>
      <c r="AB3" s="403"/>
      <c r="AC3" s="401">
        <f>'[1]сырые баллы'!BC3</f>
        <v>14</v>
      </c>
      <c r="AD3" s="401"/>
      <c r="AE3" s="401">
        <f>'[1]сырые баллы'!BD3</f>
        <v>15</v>
      </c>
      <c r="AF3" s="401"/>
      <c r="AG3" s="401">
        <f>'[1]сырые баллы'!BE3</f>
        <v>16</v>
      </c>
      <c r="AH3" s="401"/>
      <c r="AI3" s="401">
        <f>'[1]сырые баллы'!BF3</f>
        <v>17</v>
      </c>
      <c r="AJ3" s="401"/>
      <c r="AK3" s="401">
        <f>'[1]сырые баллы'!BG3</f>
        <v>18</v>
      </c>
      <c r="AL3" s="401"/>
      <c r="AM3" s="401">
        <f>'[1]сырые баллы'!BH3</f>
        <v>19</v>
      </c>
      <c r="AN3" s="401"/>
      <c r="AO3" s="401">
        <f>'[1]сырые баллы'!BI3</f>
        <v>20</v>
      </c>
      <c r="AP3" s="401"/>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4" t="e">
        <f>#REF!</f>
        <v>#REF!</v>
      </c>
      <c r="B1" s="405"/>
      <c r="C1" s="405"/>
      <c r="D1" s="405"/>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c r="AH1" s="392"/>
      <c r="AI1" s="392"/>
      <c r="AJ1" s="392"/>
      <c r="AK1" s="392"/>
      <c r="AL1" s="392"/>
      <c r="AM1" s="392"/>
      <c r="AN1" s="392"/>
      <c r="AO1" s="392"/>
      <c r="AP1" s="392"/>
      <c r="AQ1" s="405"/>
      <c r="AR1" s="411"/>
    </row>
    <row r="2" spans="1:44">
      <c r="A2" s="394" t="str">
        <f>список!A1</f>
        <v>№</v>
      </c>
      <c r="B2" s="394" t="str">
        <f>список!B1</f>
        <v>Фамилия, имя воспитанника</v>
      </c>
      <c r="C2" s="394" t="str">
        <f>список!C1</f>
        <v xml:space="preserve">дата </v>
      </c>
      <c r="D2" s="417" t="str">
        <f>список!D1</f>
        <v>группа</v>
      </c>
      <c r="E2" s="412" t="s">
        <v>6</v>
      </c>
      <c r="F2" s="413"/>
      <c r="G2" s="413"/>
      <c r="H2" s="413"/>
      <c r="I2" s="413"/>
      <c r="J2" s="413"/>
      <c r="K2" s="413"/>
      <c r="L2" s="413"/>
      <c r="M2" s="413"/>
      <c r="N2" s="413"/>
      <c r="O2" s="413"/>
      <c r="P2" s="413"/>
      <c r="Q2" s="413"/>
      <c r="R2" s="413"/>
      <c r="S2" s="413"/>
      <c r="T2" s="413"/>
      <c r="U2" s="413"/>
      <c r="V2" s="413"/>
      <c r="W2" s="413"/>
      <c r="X2" s="413"/>
      <c r="Y2" s="413"/>
      <c r="Z2" s="414"/>
      <c r="AA2" s="419" t="s">
        <v>7</v>
      </c>
      <c r="AB2" s="420"/>
      <c r="AC2" s="420"/>
      <c r="AD2" s="420"/>
      <c r="AE2" s="420"/>
      <c r="AF2" s="420"/>
      <c r="AG2" s="420"/>
      <c r="AH2" s="420"/>
      <c r="AI2" s="420"/>
      <c r="AJ2" s="420"/>
      <c r="AK2" s="420"/>
      <c r="AL2" s="420"/>
      <c r="AM2" s="420"/>
      <c r="AN2" s="420"/>
      <c r="AO2" s="420"/>
      <c r="AP2" s="421"/>
      <c r="AQ2" s="5"/>
      <c r="AR2" s="1"/>
    </row>
    <row r="3" spans="1:44" ht="15.75" thickBot="1">
      <c r="A3" s="394"/>
      <c r="B3" s="394"/>
      <c r="C3" s="394"/>
      <c r="D3" s="417"/>
      <c r="E3" s="418">
        <v>6</v>
      </c>
      <c r="F3" s="409"/>
      <c r="G3" s="408">
        <v>14</v>
      </c>
      <c r="H3" s="409"/>
      <c r="I3" s="408">
        <v>18</v>
      </c>
      <c r="J3" s="409"/>
      <c r="K3" s="410">
        <f>'[1]сырые баллы'!Y3</f>
        <v>21</v>
      </c>
      <c r="L3" s="410"/>
      <c r="M3" s="410">
        <f>'[1]сырые баллы'!Z3</f>
        <v>22</v>
      </c>
      <c r="N3" s="410"/>
      <c r="O3" s="410">
        <f>'[1]сырые баллы'!AA3</f>
        <v>23</v>
      </c>
      <c r="P3" s="410"/>
      <c r="Q3" s="410">
        <f>'[1]сырые баллы'!AB3</f>
        <v>24</v>
      </c>
      <c r="R3" s="410"/>
      <c r="S3" s="410">
        <f>'[1]сырые баллы'!AC3</f>
        <v>25</v>
      </c>
      <c r="T3" s="410"/>
      <c r="U3" s="410">
        <f>'[1]сырые баллы'!AD3</f>
        <v>26</v>
      </c>
      <c r="V3" s="410"/>
      <c r="W3" s="410">
        <f>'[1]сырые баллы'!AE3</f>
        <v>27</v>
      </c>
      <c r="X3" s="410"/>
      <c r="Y3" s="410">
        <f>'[1]сырые баллы'!AF3</f>
        <v>28</v>
      </c>
      <c r="Z3" s="416"/>
      <c r="AA3" s="422">
        <f>'[1]сырые баллы'!BJ3</f>
        <v>21</v>
      </c>
      <c r="AB3" s="401"/>
      <c r="AC3" s="401">
        <f>'[1]сырые баллы'!BK3</f>
        <v>22</v>
      </c>
      <c r="AD3" s="401"/>
      <c r="AE3" s="401">
        <f>'[1]сырые баллы'!BL3</f>
        <v>23</v>
      </c>
      <c r="AF3" s="401"/>
      <c r="AG3" s="401">
        <f>'[1]сырые баллы'!BM3</f>
        <v>24</v>
      </c>
      <c r="AH3" s="401"/>
      <c r="AI3" s="401">
        <f>'[1]сырые баллы'!BN3</f>
        <v>25</v>
      </c>
      <c r="AJ3" s="401"/>
      <c r="AK3" s="401">
        <f>'[1]сырые баллы'!BO3</f>
        <v>26</v>
      </c>
      <c r="AL3" s="401"/>
      <c r="AM3" s="401">
        <f>'[1]сырые баллы'!BP3</f>
        <v>27</v>
      </c>
      <c r="AN3" s="401"/>
      <c r="AO3" s="401">
        <f>'[1]сырые баллы'!BQ3</f>
        <v>28</v>
      </c>
      <c r="AP3" s="415"/>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4" t="e">
        <f>#REF!</f>
        <v>#REF!</v>
      </c>
      <c r="B1" s="405"/>
      <c r="C1" s="405"/>
      <c r="D1" s="405"/>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c r="AH1" s="392"/>
      <c r="AI1" s="392"/>
      <c r="AJ1" s="392"/>
      <c r="AK1" s="392"/>
      <c r="AL1" s="392"/>
      <c r="AM1" s="392"/>
      <c r="AN1" s="392"/>
      <c r="AO1" s="392"/>
      <c r="AP1" s="392"/>
      <c r="AQ1" s="405"/>
      <c r="AR1" s="411"/>
    </row>
    <row r="2" spans="1:44">
      <c r="A2" s="394" t="str">
        <f>список!A1</f>
        <v>№</v>
      </c>
      <c r="B2" s="394" t="str">
        <f>список!B1</f>
        <v>Фамилия, имя воспитанника</v>
      </c>
      <c r="C2" s="394" t="str">
        <f>список!C1</f>
        <v xml:space="preserve">дата </v>
      </c>
      <c r="D2" s="417" t="str">
        <f>список!D1</f>
        <v>группа</v>
      </c>
      <c r="E2" s="412" t="s">
        <v>6</v>
      </c>
      <c r="F2" s="413"/>
      <c r="G2" s="413"/>
      <c r="H2" s="413"/>
      <c r="I2" s="413"/>
      <c r="J2" s="413"/>
      <c r="K2" s="413"/>
      <c r="L2" s="413"/>
      <c r="M2" s="413"/>
      <c r="N2" s="413"/>
      <c r="O2" s="413"/>
      <c r="P2" s="413"/>
      <c r="Q2" s="413"/>
      <c r="R2" s="413"/>
      <c r="S2" s="413"/>
      <c r="T2" s="413"/>
      <c r="U2" s="413"/>
      <c r="V2" s="413"/>
      <c r="W2" s="413"/>
      <c r="X2" s="413"/>
      <c r="Y2" s="413"/>
      <c r="Z2" s="414"/>
      <c r="AA2" s="419" t="s">
        <v>7</v>
      </c>
      <c r="AB2" s="420"/>
      <c r="AC2" s="420"/>
      <c r="AD2" s="420"/>
      <c r="AE2" s="420"/>
      <c r="AF2" s="420"/>
      <c r="AG2" s="420"/>
      <c r="AH2" s="420"/>
      <c r="AI2" s="420"/>
      <c r="AJ2" s="420"/>
      <c r="AK2" s="420"/>
      <c r="AL2" s="420"/>
      <c r="AM2" s="420"/>
      <c r="AN2" s="420"/>
      <c r="AO2" s="420"/>
      <c r="AP2" s="421"/>
      <c r="AQ2" s="5"/>
      <c r="AR2" s="1"/>
    </row>
    <row r="3" spans="1:44">
      <c r="A3" s="394"/>
      <c r="B3" s="394"/>
      <c r="C3" s="394"/>
      <c r="D3" s="417"/>
      <c r="E3" s="418">
        <v>6</v>
      </c>
      <c r="F3" s="409"/>
      <c r="G3" s="408">
        <v>14</v>
      </c>
      <c r="H3" s="409"/>
      <c r="I3" s="408">
        <v>18</v>
      </c>
      <c r="J3" s="409"/>
      <c r="K3" s="410">
        <f>'[1]сырые баллы'!Y3</f>
        <v>21</v>
      </c>
      <c r="L3" s="410"/>
      <c r="M3" s="410">
        <f>'[1]сырые баллы'!Z3</f>
        <v>22</v>
      </c>
      <c r="N3" s="410"/>
      <c r="O3" s="410">
        <f>'[1]сырые баллы'!AA3</f>
        <v>23</v>
      </c>
      <c r="P3" s="410"/>
      <c r="Q3" s="410">
        <f>'[1]сырые баллы'!AB3</f>
        <v>24</v>
      </c>
      <c r="R3" s="410"/>
      <c r="S3" s="410">
        <f>'[1]сырые баллы'!AC3</f>
        <v>25</v>
      </c>
      <c r="T3" s="410"/>
      <c r="U3" s="410">
        <f>'[1]сырые баллы'!AD3</f>
        <v>26</v>
      </c>
      <c r="V3" s="410"/>
      <c r="W3" s="410">
        <f>'[1]сырые баллы'!AE3</f>
        <v>27</v>
      </c>
      <c r="X3" s="410"/>
      <c r="Y3" s="410">
        <f>'[1]сырые баллы'!AF3</f>
        <v>28</v>
      </c>
      <c r="Z3" s="416"/>
      <c r="AA3" s="422">
        <f>'[1]сырые баллы'!BJ3</f>
        <v>21</v>
      </c>
      <c r="AB3" s="401"/>
      <c r="AC3" s="401">
        <f>'[1]сырые баллы'!BK3</f>
        <v>22</v>
      </c>
      <c r="AD3" s="401"/>
      <c r="AE3" s="401">
        <f>'[1]сырые баллы'!BL3</f>
        <v>23</v>
      </c>
      <c r="AF3" s="401"/>
      <c r="AG3" s="401">
        <f>'[1]сырые баллы'!BM3</f>
        <v>24</v>
      </c>
      <c r="AH3" s="401"/>
      <c r="AI3" s="401">
        <f>'[1]сырые баллы'!BN3</f>
        <v>25</v>
      </c>
      <c r="AJ3" s="401"/>
      <c r="AK3" s="401">
        <f>'[1]сырые баллы'!BO3</f>
        <v>26</v>
      </c>
      <c r="AL3" s="401"/>
      <c r="AM3" s="401">
        <f>'[1]сырые баллы'!BP3</f>
        <v>27</v>
      </c>
      <c r="AN3" s="401"/>
      <c r="AO3" s="401">
        <f>'[1]сырые баллы'!BQ3</f>
        <v>28</v>
      </c>
      <c r="AP3" s="415"/>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2016-11-17T18:34:37Z</cp:lastPrinted>
  <dcterms:created xsi:type="dcterms:W3CDTF">2011-08-30T11:41:57Z</dcterms:created>
  <dcterms:modified xsi:type="dcterms:W3CDTF">2016-11-19T09:32:46Z</dcterms:modified>
</cp:coreProperties>
</file>